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4" yWindow="0" windowWidth="14472" windowHeight="9288" activeTab="2"/>
  </bookViews>
  <sheets>
    <sheet name="Assignment" sheetId="1" r:id="rId1"/>
    <sheet name="Table Three" sheetId="2" r:id="rId2"/>
    <sheet name="Empty Sheet" sheetId="3" r:id="rId3"/>
  </sheets>
  <definedNames/>
  <calcPr fullCalcOnLoad="1"/>
</workbook>
</file>

<file path=xl/sharedStrings.xml><?xml version="1.0" encoding="utf-8"?>
<sst xmlns="http://schemas.openxmlformats.org/spreadsheetml/2006/main" count="128" uniqueCount="88">
  <si>
    <t>Age 0 NL      /        ND</t>
  </si>
  <si>
    <t>ND(AGE)</t>
  </si>
  <si>
    <t>NL(AGE)</t>
  </si>
  <si>
    <t>1958 CSO Mortality Table</t>
  </si>
  <si>
    <t>Beginning Reserve</t>
  </si>
  <si>
    <t>Premium Income</t>
  </si>
  <si>
    <t>Interest       Income</t>
  </si>
  <si>
    <t>Claims      Expense</t>
  </si>
  <si>
    <t>Ending      Reserve</t>
  </si>
  <si>
    <t>Goal Seeked</t>
  </si>
  <si>
    <t>Cash Surrender Value</t>
  </si>
  <si>
    <t>Age</t>
  </si>
  <si>
    <t>undefined</t>
  </si>
  <si>
    <t>Assume</t>
  </si>
  <si>
    <t>Benefit</t>
  </si>
  <si>
    <t>RI</t>
  </si>
  <si>
    <t>Generate a set of YRT Life Insurance Premiums.</t>
  </si>
  <si>
    <t>Generate a set of N YEAR TERM Life Insurance Premiums.</t>
  </si>
  <si>
    <t>AGE1 = 20</t>
  </si>
  <si>
    <t>N  =  AGE2  = AGE3   = for N = 20, 21, 22, . . ., 96, 97, 98, 99.</t>
  </si>
  <si>
    <t>The Whole Life Insurance Contract has been done for you.  See the sheet labeled Table Three.</t>
  </si>
  <si>
    <t>See Equations  (1),   (2),  and (3).</t>
  </si>
  <si>
    <t>The premiums you compute should match those shown in TABLE TWO - N YEAR TERM LIFE INSURANCE PREMIUMS.</t>
  </si>
  <si>
    <t>The premiums you compute should match those shown in TABLE ONE - ONE YEAR TERM LIFE INSURANCE PREMIUMS.</t>
  </si>
  <si>
    <t>Use 1958 CSO Mortality (seeTable Three for the NL / ND data).</t>
  </si>
  <si>
    <t>AGE1</t>
  </si>
  <si>
    <t>Given the data in Tables ONE and THREE, compute the Traditional Net Cost Index  [  TNCI (n)  ], the Interest Adjusted Surrender Cost Index [  IASCI (n) ],</t>
  </si>
  <si>
    <t>and the Theoretical Index [ TI (n) ].</t>
  </si>
  <si>
    <t>The Index numbers   [ TNCI (n) ]  and  [  IASCI (n)  ]    and the [  TI (n)  ]    you compute should match the index numbers in Tables FIVE, SIX, and SEVEN.</t>
  </si>
  <si>
    <t xml:space="preserve">    The computations below generate the values for TABLE THREE - WHOLE LIFE INSURSURANCE CASH VALUES</t>
  </si>
  <si>
    <r>
      <t>l</t>
    </r>
    <r>
      <rPr>
        <u val="singleAccounting"/>
        <vertAlign val="subscript"/>
        <sz val="11"/>
        <rFont val="Arial"/>
        <family val="2"/>
      </rPr>
      <t>x</t>
    </r>
  </si>
  <si>
    <r>
      <t>d</t>
    </r>
    <r>
      <rPr>
        <u val="singleAccounting"/>
        <vertAlign val="subscript"/>
        <sz val="11"/>
        <rFont val="Arial"/>
        <family val="2"/>
      </rPr>
      <t>x</t>
    </r>
  </si>
  <si>
    <t>The 1958 Insurance Commissioner's Standard Ordinary Mortality Table</t>
  </si>
  <si>
    <t>[Male Lives]</t>
  </si>
  <si>
    <t>Assumptions:</t>
  </si>
  <si>
    <t>Face Amt:</t>
  </si>
  <si>
    <t>Issue Age:</t>
  </si>
  <si>
    <t>Interest Rate:</t>
  </si>
  <si>
    <t>PV Life Benefits</t>
  </si>
  <si>
    <t>t</t>
  </si>
  <si>
    <r>
      <t>v</t>
    </r>
    <r>
      <rPr>
        <u val="single"/>
        <vertAlign val="superscript"/>
        <sz val="12"/>
        <rFont val="Arial"/>
        <family val="2"/>
      </rPr>
      <t>t</t>
    </r>
  </si>
  <si>
    <t>v Factor:</t>
  </si>
  <si>
    <r>
      <rPr>
        <u val="single"/>
        <vertAlign val="subscript"/>
        <sz val="12"/>
        <rFont val="Arial"/>
        <family val="2"/>
      </rPr>
      <t>t</t>
    </r>
    <r>
      <rPr>
        <u val="single"/>
        <sz val="12"/>
        <rFont val="Arial"/>
        <family val="2"/>
      </rPr>
      <t>|</t>
    </r>
    <r>
      <rPr>
        <u val="single"/>
        <vertAlign val="subscript"/>
        <sz val="12"/>
        <rFont val="Arial"/>
        <family val="2"/>
      </rPr>
      <t>1</t>
    </r>
    <r>
      <rPr>
        <u val="single"/>
        <sz val="12"/>
        <rFont val="Arial"/>
        <family val="2"/>
      </rPr>
      <t>q</t>
    </r>
    <r>
      <rPr>
        <u val="single"/>
        <vertAlign val="subscript"/>
        <sz val="12"/>
        <rFont val="Arial"/>
        <family val="2"/>
      </rPr>
      <t>x</t>
    </r>
  </si>
  <si>
    <t>x</t>
  </si>
  <si>
    <t>PV of Benefits</t>
  </si>
  <si>
    <t xml:space="preserve">PV of Future Benefits: </t>
  </si>
  <si>
    <t>Calculation of Annual Premium</t>
  </si>
  <si>
    <t>Life Annuity Due</t>
  </si>
  <si>
    <r>
      <t>t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x</t>
    </r>
  </si>
  <si>
    <r>
      <t>v</t>
    </r>
    <r>
      <rPr>
        <vertAlign val="superscript"/>
        <sz val="12"/>
        <rFont val="Arial"/>
        <family val="2"/>
      </rPr>
      <t>t</t>
    </r>
  </si>
  <si>
    <t>PV</t>
  </si>
  <si>
    <t>Monthly Payment (approximately):</t>
  </si>
  <si>
    <t>Annual Premium:</t>
  </si>
  <si>
    <t xml:space="preserve"> </t>
  </si>
  <si>
    <t>Reserve Schedule</t>
  </si>
  <si>
    <t>Duration</t>
  </si>
  <si>
    <t>Age (x)</t>
  </si>
  <si>
    <r>
      <t>P</t>
    </r>
    <r>
      <rPr>
        <u val="single"/>
        <vertAlign val="subscript"/>
        <sz val="12"/>
        <rFont val="Arial"/>
        <family val="2"/>
      </rPr>
      <t>40</t>
    </r>
  </si>
  <si>
    <t>Premiums</t>
  </si>
  <si>
    <t>Income</t>
  </si>
  <si>
    <r>
      <t>l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* P</t>
    </r>
    <r>
      <rPr>
        <vertAlign val="subscript"/>
        <sz val="12"/>
        <rFont val="Arial"/>
        <family val="2"/>
      </rPr>
      <t>40</t>
    </r>
  </si>
  <si>
    <t>Death Benefit</t>
  </si>
  <si>
    <t>Paid</t>
  </si>
  <si>
    <t>dx * Face Amt.</t>
  </si>
  <si>
    <t>Ending</t>
  </si>
  <si>
    <t>Reserve</t>
  </si>
  <si>
    <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</si>
  <si>
    <t>Reserve Fund</t>
  </si>
  <si>
    <t xml:space="preserve">Policy </t>
  </si>
  <si>
    <r>
      <t xml:space="preserve"> t+1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  </t>
    </r>
  </si>
  <si>
    <t xml:space="preserve">Calculate a Prospective 10 year Reserve for the Policy Issued at age 40: </t>
  </si>
  <si>
    <t>Age 50</t>
  </si>
  <si>
    <r>
      <t xml:space="preserve"> t+1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/l</t>
    </r>
    <r>
      <rPr>
        <vertAlign val="subscript"/>
        <sz val="12"/>
        <rFont val="Arial"/>
        <family val="2"/>
      </rPr>
      <t>x+1</t>
    </r>
  </si>
  <si>
    <r>
      <t>q</t>
    </r>
    <r>
      <rPr>
        <u val="single"/>
        <vertAlign val="subscript"/>
        <sz val="12"/>
        <rFont val="Arial"/>
        <family val="2"/>
      </rPr>
      <t>x</t>
    </r>
    <r>
      <rPr>
        <u val="single"/>
        <sz val="12"/>
        <rFont val="Arial"/>
        <family val="2"/>
      </rPr>
      <t xml:space="preserve"> </t>
    </r>
  </si>
  <si>
    <t>PV Future Benefits</t>
  </si>
  <si>
    <r>
      <t xml:space="preserve">Ben x v^t * 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|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q</t>
    </r>
    <r>
      <rPr>
        <vertAlign val="subscript"/>
        <sz val="12"/>
        <rFont val="Arial"/>
        <family val="2"/>
      </rPr>
      <t>x</t>
    </r>
  </si>
  <si>
    <t xml:space="preserve">PV Future Benefit at age 50 duration 10 years into Policy: </t>
  </si>
  <si>
    <t xml:space="preserve">PV Future Costs of the Premiums after age 50: </t>
  </si>
  <si>
    <t>Premium x PV Life Annuity Due at 50:</t>
  </si>
  <si>
    <t xml:space="preserve">Policy Reserve Prospectively: </t>
  </si>
  <si>
    <t>Annual Whole Life Premium (PV Future Benefits/PV Premiums):</t>
  </si>
  <si>
    <t xml:space="preserve">PV Life Annuity Due at Age 50: </t>
  </si>
  <si>
    <r>
      <t>$100,000 A</t>
    </r>
    <r>
      <rPr>
        <vertAlign val="subscript"/>
        <sz val="12"/>
        <rFont val="Arial"/>
        <family val="2"/>
      </rPr>
      <t>40</t>
    </r>
    <r>
      <rPr>
        <sz val="12"/>
        <rFont val="Arial"/>
        <family val="2"/>
      </rPr>
      <t xml:space="preserve">  </t>
    </r>
  </si>
  <si>
    <r>
      <t>Annual Payment:  $100,000 A</t>
    </r>
    <r>
      <rPr>
        <vertAlign val="subscript"/>
        <sz val="12"/>
        <rFont val="Arial"/>
        <family val="2"/>
      </rPr>
      <t>40</t>
    </r>
    <r>
      <rPr>
        <sz val="12"/>
        <rFont val="Arial"/>
        <family val="2"/>
      </rPr>
      <t xml:space="preserve"> / Pv Annuity</t>
    </r>
  </si>
  <si>
    <t>Due</t>
  </si>
  <si>
    <t>Year</t>
  </si>
  <si>
    <t>PV Life Annuity Due @ Age 40:</t>
  </si>
  <si>
    <t xml:space="preserve">Approximate Monthly Premium: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</si>
</sst>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0.0000000"/>
    <numFmt numFmtId="169" formatCode="#,##0.00000000_);\(#,##0.00000000\)"/>
    <numFmt numFmtId="170" formatCode="0.000000"/>
    <numFmt numFmtId="171" formatCode="0.00000000"/>
    <numFmt numFmtId="172" formatCode="&quot;$&quot;#,##0.00000"/>
    <numFmt numFmtId="173" formatCode="_(* #,##0.0000000_);_(* \(#,##0.0000000\);_(* &quot;-&quot;???????_);_(@_)"/>
    <numFmt numFmtId="174" formatCode="#,##0.0000000000_);\(#,##0.0000000000\)"/>
    <numFmt numFmtId="175" formatCode="#,##0.0000000_);\(#,##0.0000000\)"/>
    <numFmt numFmtId="176" formatCode="&quot;$&quot;#,##0.0000000"/>
    <numFmt numFmtId="177" formatCode="#,##0.000000"/>
    <numFmt numFmtId="178" formatCode="#,##0.0000000"/>
    <numFmt numFmtId="179" formatCode="#,##0.0000"/>
    <numFmt numFmtId="180" formatCode="&quot;$&quot;#,##0.0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u val="singleAccounting"/>
      <vertAlign val="subscript"/>
      <sz val="11"/>
      <name val="Arial"/>
      <family val="2"/>
    </font>
    <font>
      <u val="single"/>
      <sz val="12"/>
      <name val="Arial"/>
      <family val="2"/>
    </font>
    <font>
      <u val="single"/>
      <vertAlign val="superscript"/>
      <sz val="12"/>
      <name val="Arial"/>
      <family val="2"/>
    </font>
    <font>
      <u val="single"/>
      <vertAlign val="subscript"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" fillId="0" borderId="0" xfId="42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65" fontId="2" fillId="0" borderId="0" xfId="42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8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2" fillId="0" borderId="0" xfId="42" applyNumberFormat="1" applyFont="1" applyAlignment="1">
      <alignment wrapText="1"/>
    </xf>
    <xf numFmtId="165" fontId="7" fillId="0" borderId="0" xfId="42" applyNumberFormat="1" applyFont="1" applyAlignment="1">
      <alignment horizontal="center" wrapText="1"/>
    </xf>
    <xf numFmtId="165" fontId="7" fillId="0" borderId="0" xfId="42" applyNumberFormat="1" applyFont="1" applyAlignment="1">
      <alignment horizontal="center"/>
    </xf>
    <xf numFmtId="0" fontId="9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5" fontId="2" fillId="0" borderId="0" xfId="42" applyNumberFormat="1" applyFont="1" applyAlignment="1">
      <alignment/>
    </xf>
    <xf numFmtId="167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0" fontId="2" fillId="0" borderId="0" xfId="0" applyNumberFormat="1" applyFont="1" applyAlignment="1">
      <alignment/>
    </xf>
    <xf numFmtId="0" fontId="9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39" fontId="2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/>
    </xf>
    <xf numFmtId="165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2" fillId="0" borderId="0" xfId="0" applyFont="1" applyAlignment="1">
      <alignment/>
    </xf>
    <xf numFmtId="39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0" fontId="2" fillId="0" borderId="0" xfId="42" applyNumberFormat="1" applyFont="1" applyAlignment="1">
      <alignment/>
    </xf>
    <xf numFmtId="167" fontId="12" fillId="0" borderId="0" xfId="0" applyNumberFormat="1" applyFont="1" applyAlignment="1">
      <alignment/>
    </xf>
    <xf numFmtId="167" fontId="1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29" sqref="I29"/>
    </sheetView>
  </sheetViews>
  <sheetFormatPr defaultColWidth="9.140625" defaultRowHeight="12.75"/>
  <sheetData>
    <row r="1" ht="21">
      <c r="A1" s="24" t="s">
        <v>16</v>
      </c>
    </row>
    <row r="3" spans="2:8" ht="12.75">
      <c r="B3" t="s">
        <v>13</v>
      </c>
      <c r="C3" s="20" t="s">
        <v>14</v>
      </c>
      <c r="D3" s="21">
        <v>1000</v>
      </c>
      <c r="E3" s="20" t="s">
        <v>25</v>
      </c>
      <c r="H3" t="s">
        <v>24</v>
      </c>
    </row>
    <row r="4" spans="3:5" ht="12.75">
      <c r="C4" s="20" t="s">
        <v>15</v>
      </c>
      <c r="D4" s="22">
        <v>0.04</v>
      </c>
      <c r="E4" s="20">
        <v>20</v>
      </c>
    </row>
    <row r="6" ht="12.75">
      <c r="A6" s="23" t="s">
        <v>23</v>
      </c>
    </row>
    <row r="10" ht="21">
      <c r="A10" s="24" t="s">
        <v>17</v>
      </c>
    </row>
    <row r="12" spans="2:8" ht="12.75">
      <c r="B12" t="s">
        <v>13</v>
      </c>
      <c r="C12" s="20" t="s">
        <v>14</v>
      </c>
      <c r="D12" s="21">
        <v>1000</v>
      </c>
      <c r="F12" t="s">
        <v>18</v>
      </c>
      <c r="H12" t="s">
        <v>19</v>
      </c>
    </row>
    <row r="13" spans="3:4" ht="12.75">
      <c r="C13" s="20" t="s">
        <v>15</v>
      </c>
      <c r="D13" s="22">
        <v>0.04</v>
      </c>
    </row>
    <row r="15" ht="12.75">
      <c r="A15" s="23" t="s">
        <v>22</v>
      </c>
    </row>
    <row r="19" ht="15">
      <c r="A19" s="25" t="s">
        <v>20</v>
      </c>
    </row>
    <row r="22" spans="1:2" ht="12.75">
      <c r="A22" s="23" t="s">
        <v>26</v>
      </c>
      <c r="B22" s="23"/>
    </row>
    <row r="23" spans="1:5" ht="12.75">
      <c r="A23" s="23" t="s">
        <v>27</v>
      </c>
      <c r="B23" s="23"/>
      <c r="E23" t="s">
        <v>21</v>
      </c>
    </row>
    <row r="24" spans="1:2" ht="12.75">
      <c r="A24" s="23"/>
      <c r="B24" s="23"/>
    </row>
    <row r="25" spans="1:2" ht="12.75">
      <c r="A25" s="23" t="s">
        <v>28</v>
      </c>
      <c r="B25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" customWidth="1"/>
    <col min="2" max="2" width="14.28125" style="2" bestFit="1" customWidth="1"/>
    <col min="3" max="3" width="11.00390625" style="2" bestFit="1" customWidth="1"/>
    <col min="4" max="4" width="9.140625" style="3" customWidth="1"/>
    <col min="5" max="5" width="17.28125" style="3" bestFit="1" customWidth="1"/>
    <col min="6" max="6" width="15.7109375" style="3" customWidth="1"/>
    <col min="7" max="7" width="16.8515625" style="3" bestFit="1" customWidth="1"/>
    <col min="8" max="8" width="15.7109375" style="3" customWidth="1"/>
    <col min="9" max="9" width="18.28125" style="3" bestFit="1" customWidth="1"/>
    <col min="10" max="10" width="13.57421875" style="3" customWidth="1"/>
    <col min="11" max="16384" width="9.140625" style="3" customWidth="1"/>
  </cols>
  <sheetData>
    <row r="1" spans="1:3" ht="15">
      <c r="A1" s="1">
        <v>1</v>
      </c>
      <c r="B1" s="2">
        <v>9929200</v>
      </c>
      <c r="C1" s="2">
        <v>17475</v>
      </c>
    </row>
    <row r="2" spans="1:3" ht="15">
      <c r="A2" s="1">
        <v>2</v>
      </c>
      <c r="B2" s="2">
        <v>9911725</v>
      </c>
      <c r="C2" s="2">
        <v>15066</v>
      </c>
    </row>
    <row r="3" spans="1:4" ht="15">
      <c r="A3" s="1">
        <v>3</v>
      </c>
      <c r="B3" s="2">
        <v>9896659</v>
      </c>
      <c r="C3" s="2">
        <v>14449</v>
      </c>
      <c r="D3" s="3" t="s">
        <v>29</v>
      </c>
    </row>
    <row r="4" spans="1:3" ht="15">
      <c r="A4" s="1">
        <v>4</v>
      </c>
      <c r="B4" s="2">
        <v>9882210</v>
      </c>
      <c r="C4" s="2">
        <v>13835</v>
      </c>
    </row>
    <row r="5" spans="1:3" ht="15">
      <c r="A5" s="1">
        <v>5</v>
      </c>
      <c r="B5" s="2">
        <v>9868375</v>
      </c>
      <c r="C5" s="2">
        <v>13322</v>
      </c>
    </row>
    <row r="6" spans="1:3" ht="15">
      <c r="A6" s="1">
        <v>6</v>
      </c>
      <c r="B6" s="2">
        <v>9855053</v>
      </c>
      <c r="C6" s="2">
        <v>12812</v>
      </c>
    </row>
    <row r="7" spans="1:3" ht="15">
      <c r="A7" s="1">
        <v>7</v>
      </c>
      <c r="B7" s="2">
        <v>9842241</v>
      </c>
      <c r="C7" s="2">
        <v>12401</v>
      </c>
    </row>
    <row r="8" spans="1:3" ht="15">
      <c r="A8" s="1">
        <v>8</v>
      </c>
      <c r="B8" s="2">
        <v>9829840</v>
      </c>
      <c r="C8" s="2">
        <v>12091</v>
      </c>
    </row>
    <row r="9" spans="1:3" ht="15">
      <c r="A9" s="1">
        <v>9</v>
      </c>
      <c r="B9" s="2">
        <v>9817749</v>
      </c>
      <c r="C9" s="2">
        <v>11879</v>
      </c>
    </row>
    <row r="10" spans="1:3" ht="15">
      <c r="A10" s="1">
        <v>10</v>
      </c>
      <c r="B10" s="2">
        <v>9805870</v>
      </c>
      <c r="C10" s="2">
        <v>11865</v>
      </c>
    </row>
    <row r="11" spans="1:3" ht="15">
      <c r="A11" s="1">
        <v>11</v>
      </c>
      <c r="B11" s="2">
        <v>9794005</v>
      </c>
      <c r="C11" s="2">
        <v>12047</v>
      </c>
    </row>
    <row r="12" spans="1:3" ht="15">
      <c r="A12" s="1">
        <v>12</v>
      </c>
      <c r="B12" s="2">
        <v>9781958</v>
      </c>
      <c r="C12" s="2">
        <v>12325</v>
      </c>
    </row>
    <row r="13" spans="1:3" ht="15">
      <c r="A13" s="1">
        <v>13</v>
      </c>
      <c r="B13" s="2">
        <v>9769633</v>
      </c>
      <c r="C13" s="2">
        <v>12896</v>
      </c>
    </row>
    <row r="14" spans="1:3" ht="15">
      <c r="A14" s="1">
        <v>14</v>
      </c>
      <c r="B14" s="2">
        <v>9756737</v>
      </c>
      <c r="C14" s="2">
        <v>13562</v>
      </c>
    </row>
    <row r="15" spans="1:6" ht="15">
      <c r="A15" s="1">
        <v>15</v>
      </c>
      <c r="B15" s="2">
        <v>9743175</v>
      </c>
      <c r="C15" s="2">
        <v>14225</v>
      </c>
      <c r="F15" s="14" t="s">
        <v>9</v>
      </c>
    </row>
    <row r="16" spans="1:3" ht="15">
      <c r="A16" s="1">
        <v>16</v>
      </c>
      <c r="B16" s="2">
        <v>9728950</v>
      </c>
      <c r="C16" s="2">
        <v>14983</v>
      </c>
    </row>
    <row r="17" spans="1:8" ht="15">
      <c r="A17" s="1">
        <v>17</v>
      </c>
      <c r="B17" s="2">
        <v>9713967</v>
      </c>
      <c r="C17" s="2">
        <v>15737</v>
      </c>
      <c r="F17" s="13">
        <v>7.600355157167513</v>
      </c>
      <c r="G17" s="11">
        <v>0.04</v>
      </c>
      <c r="H17" s="12">
        <v>1000</v>
      </c>
    </row>
    <row r="18" spans="1:3" ht="15">
      <c r="A18" s="1">
        <v>18</v>
      </c>
      <c r="B18" s="2">
        <v>9698230</v>
      </c>
      <c r="C18" s="2">
        <v>16390</v>
      </c>
    </row>
    <row r="19" spans="1:10" s="10" customFormat="1" ht="46.5">
      <c r="A19" s="8">
        <v>19</v>
      </c>
      <c r="B19" s="9">
        <v>9681840</v>
      </c>
      <c r="C19" s="9">
        <v>16846</v>
      </c>
      <c r="D19" s="15" t="s">
        <v>11</v>
      </c>
      <c r="E19" s="15" t="s">
        <v>4</v>
      </c>
      <c r="F19" s="15" t="s">
        <v>5</v>
      </c>
      <c r="G19" s="15" t="s">
        <v>6</v>
      </c>
      <c r="H19" s="15" t="s">
        <v>7</v>
      </c>
      <c r="I19" s="15" t="s">
        <v>8</v>
      </c>
      <c r="J19" s="15" t="s">
        <v>10</v>
      </c>
    </row>
    <row r="20" spans="1:10" ht="15">
      <c r="A20" s="1">
        <v>20</v>
      </c>
      <c r="B20" s="2">
        <v>9664994</v>
      </c>
      <c r="C20" s="2">
        <v>17300</v>
      </c>
      <c r="D20" s="18">
        <v>20</v>
      </c>
      <c r="E20" s="17">
        <v>0</v>
      </c>
      <c r="F20" s="17">
        <f aca="true" t="shared" si="0" ref="F20:F51">$F$17*B20</f>
        <v>73457386.99189307</v>
      </c>
      <c r="G20" s="17">
        <f aca="true" t="shared" si="1" ref="G20:G51">$G$17*(E20+F20)</f>
        <v>2938295.479675723</v>
      </c>
      <c r="H20" s="17">
        <f aca="true" t="shared" si="2" ref="H20:H51">$H$17*C20</f>
        <v>17300000</v>
      </c>
      <c r="I20" s="17">
        <f>E20+F20+G20-H20</f>
        <v>59095682.47156879</v>
      </c>
      <c r="J20" s="19">
        <f>I20/B21</f>
        <v>6.12536866027973</v>
      </c>
    </row>
    <row r="21" spans="1:10" ht="15">
      <c r="A21" s="1">
        <v>21</v>
      </c>
      <c r="B21" s="2">
        <v>9647694</v>
      </c>
      <c r="C21" s="2">
        <v>17655</v>
      </c>
      <c r="D21" s="18">
        <v>21</v>
      </c>
      <c r="E21" s="17">
        <f>I20</f>
        <v>59095682.47156879</v>
      </c>
      <c r="F21" s="17">
        <f t="shared" si="0"/>
        <v>73325900.84767407</v>
      </c>
      <c r="G21" s="17">
        <f t="shared" si="1"/>
        <v>5296863.332769714</v>
      </c>
      <c r="H21" s="17">
        <f t="shared" si="2"/>
        <v>17655000</v>
      </c>
      <c r="I21" s="17">
        <f>E21+F21+G21-H21</f>
        <v>120063446.65201259</v>
      </c>
      <c r="J21" s="16">
        <f aca="true" t="shared" si="3" ref="J21:J84">I21/B22</f>
        <v>12.467597135589232</v>
      </c>
    </row>
    <row r="22" spans="1:10" ht="15">
      <c r="A22" s="1">
        <v>22</v>
      </c>
      <c r="B22" s="2">
        <v>9630039</v>
      </c>
      <c r="C22" s="2">
        <v>17912</v>
      </c>
      <c r="D22" s="18">
        <v>22</v>
      </c>
      <c r="E22" s="17">
        <f aca="true" t="shared" si="4" ref="E22:E85">I21</f>
        <v>120063446.65201259</v>
      </c>
      <c r="F22" s="17">
        <f t="shared" si="0"/>
        <v>73191716.57737428</v>
      </c>
      <c r="G22" s="17">
        <f t="shared" si="1"/>
        <v>7730206.529175475</v>
      </c>
      <c r="H22" s="17">
        <f t="shared" si="2"/>
        <v>17912000</v>
      </c>
      <c r="I22" s="17">
        <f aca="true" t="shared" si="5" ref="I22:I85">E22+F22+G22-H22</f>
        <v>183073369.75856233</v>
      </c>
      <c r="J22" s="16">
        <f t="shared" si="3"/>
        <v>19.04608311548134</v>
      </c>
    </row>
    <row r="23" spans="1:10" ht="15">
      <c r="A23" s="1">
        <v>23</v>
      </c>
      <c r="B23" s="2">
        <v>9612127</v>
      </c>
      <c r="C23" s="2">
        <v>18167</v>
      </c>
      <c r="D23" s="18">
        <v>23</v>
      </c>
      <c r="E23" s="17">
        <f t="shared" si="4"/>
        <v>183073369.75856233</v>
      </c>
      <c r="F23" s="17">
        <f t="shared" si="0"/>
        <v>73055579.01579909</v>
      </c>
      <c r="G23" s="17">
        <f t="shared" si="1"/>
        <v>10245157.950974457</v>
      </c>
      <c r="H23" s="17">
        <f t="shared" si="2"/>
        <v>18167000</v>
      </c>
      <c r="I23" s="17">
        <f t="shared" si="5"/>
        <v>248207106.7253359</v>
      </c>
      <c r="J23" s="16">
        <f t="shared" si="3"/>
        <v>25.871184237305126</v>
      </c>
    </row>
    <row r="24" spans="1:10" ht="15">
      <c r="A24" s="1">
        <v>24</v>
      </c>
      <c r="B24" s="2">
        <v>9593960</v>
      </c>
      <c r="C24" s="2">
        <v>18324</v>
      </c>
      <c r="D24" s="18">
        <v>24</v>
      </c>
      <c r="E24" s="17">
        <f t="shared" si="4"/>
        <v>248207106.7253359</v>
      </c>
      <c r="F24" s="17">
        <f t="shared" si="0"/>
        <v>72917503.36365883</v>
      </c>
      <c r="G24" s="17">
        <f t="shared" si="1"/>
        <v>12844984.403559789</v>
      </c>
      <c r="H24" s="17">
        <f t="shared" si="2"/>
        <v>18324000</v>
      </c>
      <c r="I24" s="17">
        <f t="shared" si="5"/>
        <v>315645594.49255455</v>
      </c>
      <c r="J24" s="16">
        <f t="shared" si="3"/>
        <v>32.96340780837477</v>
      </c>
    </row>
    <row r="25" spans="1:10" ht="15">
      <c r="A25" s="1">
        <v>25</v>
      </c>
      <c r="B25" s="2">
        <v>9575636</v>
      </c>
      <c r="C25" s="2">
        <v>18481</v>
      </c>
      <c r="D25" s="18">
        <v>25</v>
      </c>
      <c r="E25" s="17">
        <f t="shared" si="4"/>
        <v>315645594.49255455</v>
      </c>
      <c r="F25" s="17">
        <f t="shared" si="0"/>
        <v>72778234.4557589</v>
      </c>
      <c r="G25" s="17">
        <f t="shared" si="1"/>
        <v>15536953.157932539</v>
      </c>
      <c r="H25" s="17">
        <f t="shared" si="2"/>
        <v>18481000</v>
      </c>
      <c r="I25" s="17">
        <f t="shared" si="5"/>
        <v>385479782.106246</v>
      </c>
      <c r="J25" s="19">
        <f t="shared" si="3"/>
        <v>40.334156148586686</v>
      </c>
    </row>
    <row r="26" spans="1:10" ht="15">
      <c r="A26" s="1">
        <v>26</v>
      </c>
      <c r="B26" s="2">
        <v>9557155</v>
      </c>
      <c r="C26" s="2">
        <v>18732</v>
      </c>
      <c r="D26" s="18">
        <v>26</v>
      </c>
      <c r="E26" s="17">
        <f t="shared" si="4"/>
        <v>385479782.106246</v>
      </c>
      <c r="F26" s="17">
        <f t="shared" si="0"/>
        <v>72637772.29209928</v>
      </c>
      <c r="G26" s="17">
        <f t="shared" si="1"/>
        <v>18324702.17593381</v>
      </c>
      <c r="H26" s="17">
        <f t="shared" si="2"/>
        <v>18732000</v>
      </c>
      <c r="I26" s="17">
        <f t="shared" si="5"/>
        <v>457710256.5742791</v>
      </c>
      <c r="J26" s="16">
        <f t="shared" si="3"/>
        <v>47.98594658407151</v>
      </c>
    </row>
    <row r="27" spans="1:10" ht="15">
      <c r="A27" s="1">
        <v>27</v>
      </c>
      <c r="B27" s="2">
        <v>9538423</v>
      </c>
      <c r="C27" s="2">
        <v>18981</v>
      </c>
      <c r="D27" s="18">
        <v>27</v>
      </c>
      <c r="E27" s="17">
        <f t="shared" si="4"/>
        <v>457710256.5742791</v>
      </c>
      <c r="F27" s="17">
        <f t="shared" si="0"/>
        <v>72495402.43929522</v>
      </c>
      <c r="G27" s="17">
        <f t="shared" si="1"/>
        <v>21208226.360542975</v>
      </c>
      <c r="H27" s="17">
        <f t="shared" si="2"/>
        <v>18981000</v>
      </c>
      <c r="I27" s="17">
        <f t="shared" si="5"/>
        <v>532432885.3741174</v>
      </c>
      <c r="J27" s="16">
        <f t="shared" si="3"/>
        <v>55.93110240853586</v>
      </c>
    </row>
    <row r="28" spans="1:10" ht="15">
      <c r="A28" s="1">
        <v>28</v>
      </c>
      <c r="B28" s="2">
        <v>9519442</v>
      </c>
      <c r="C28" s="2">
        <v>19324</v>
      </c>
      <c r="D28" s="18">
        <v>28</v>
      </c>
      <c r="E28" s="17">
        <f t="shared" si="4"/>
        <v>532432885.3741174</v>
      </c>
      <c r="F28" s="17">
        <f t="shared" si="0"/>
        <v>72351140.09805703</v>
      </c>
      <c r="G28" s="17">
        <f t="shared" si="1"/>
        <v>24191361.018886976</v>
      </c>
      <c r="H28" s="17">
        <f t="shared" si="2"/>
        <v>19324000</v>
      </c>
      <c r="I28" s="17">
        <f t="shared" si="5"/>
        <v>609651386.4910613</v>
      </c>
      <c r="J28" s="16">
        <f t="shared" si="3"/>
        <v>64.17303306033266</v>
      </c>
    </row>
    <row r="29" spans="1:10" ht="15">
      <c r="A29" s="1">
        <v>29</v>
      </c>
      <c r="B29" s="2">
        <v>9500118</v>
      </c>
      <c r="C29" s="2">
        <v>19760</v>
      </c>
      <c r="D29" s="18">
        <v>29</v>
      </c>
      <c r="E29" s="17">
        <f t="shared" si="4"/>
        <v>609651386.4910613</v>
      </c>
      <c r="F29" s="17">
        <f t="shared" si="0"/>
        <v>72204270.83499992</v>
      </c>
      <c r="G29" s="17">
        <f t="shared" si="1"/>
        <v>27274226.29304245</v>
      </c>
      <c r="H29" s="17">
        <f t="shared" si="2"/>
        <v>19760000</v>
      </c>
      <c r="I29" s="17">
        <f t="shared" si="5"/>
        <v>689369883.6191037</v>
      </c>
      <c r="J29" s="16">
        <f t="shared" si="3"/>
        <v>72.71559614300469</v>
      </c>
    </row>
    <row r="30" spans="1:10" ht="15">
      <c r="A30" s="1">
        <v>30</v>
      </c>
      <c r="B30" s="2">
        <v>9480358</v>
      </c>
      <c r="C30" s="2">
        <v>20193</v>
      </c>
      <c r="D30" s="18">
        <v>30</v>
      </c>
      <c r="E30" s="17">
        <f t="shared" si="4"/>
        <v>689369883.6191037</v>
      </c>
      <c r="F30" s="17">
        <f t="shared" si="0"/>
        <v>72054087.8170943</v>
      </c>
      <c r="G30" s="17">
        <f t="shared" si="1"/>
        <v>30456958.857447922</v>
      </c>
      <c r="H30" s="17">
        <f t="shared" si="2"/>
        <v>20193000</v>
      </c>
      <c r="I30" s="17">
        <f t="shared" si="5"/>
        <v>771687930.2936459</v>
      </c>
      <c r="J30" s="19">
        <f t="shared" si="3"/>
        <v>81.57235421302333</v>
      </c>
    </row>
    <row r="31" spans="1:10" ht="15">
      <c r="A31" s="1">
        <v>31</v>
      </c>
      <c r="B31" s="2">
        <v>9460165</v>
      </c>
      <c r="C31" s="2">
        <v>20718</v>
      </c>
      <c r="D31" s="18">
        <v>31</v>
      </c>
      <c r="E31" s="17">
        <f t="shared" si="4"/>
        <v>771687930.2936459</v>
      </c>
      <c r="F31" s="17">
        <f t="shared" si="0"/>
        <v>71900613.84540561</v>
      </c>
      <c r="G31" s="17">
        <f t="shared" si="1"/>
        <v>33743541.76556206</v>
      </c>
      <c r="H31" s="17">
        <f t="shared" si="2"/>
        <v>20718000</v>
      </c>
      <c r="I31" s="17">
        <f t="shared" si="5"/>
        <v>856614085.9046135</v>
      </c>
      <c r="J31" s="16">
        <f t="shared" si="3"/>
        <v>90.74833365817018</v>
      </c>
    </row>
    <row r="32" spans="1:10" ht="15">
      <c r="A32" s="1">
        <v>32</v>
      </c>
      <c r="B32" s="2">
        <v>9439447</v>
      </c>
      <c r="C32" s="2">
        <v>21239</v>
      </c>
      <c r="D32" s="18">
        <v>32</v>
      </c>
      <c r="E32" s="17">
        <f t="shared" si="4"/>
        <v>856614085.9046135</v>
      </c>
      <c r="F32" s="17">
        <f t="shared" si="0"/>
        <v>71743149.6872594</v>
      </c>
      <c r="G32" s="17">
        <f t="shared" si="1"/>
        <v>37134289.42367492</v>
      </c>
      <c r="H32" s="17">
        <f t="shared" si="2"/>
        <v>21239000</v>
      </c>
      <c r="I32" s="17">
        <f t="shared" si="5"/>
        <v>944252525.0155479</v>
      </c>
      <c r="J32" s="16">
        <f t="shared" si="3"/>
        <v>100.25819402327363</v>
      </c>
    </row>
    <row r="33" spans="1:10" ht="15">
      <c r="A33" s="1">
        <v>33</v>
      </c>
      <c r="B33" s="2">
        <v>9418208</v>
      </c>
      <c r="C33" s="2">
        <v>21850</v>
      </c>
      <c r="D33" s="18">
        <v>33</v>
      </c>
      <c r="E33" s="17">
        <f t="shared" si="4"/>
        <v>944252525.0155479</v>
      </c>
      <c r="F33" s="17">
        <f t="shared" si="0"/>
        <v>71581725.74407633</v>
      </c>
      <c r="G33" s="17">
        <f t="shared" si="1"/>
        <v>40633370.03038497</v>
      </c>
      <c r="H33" s="17">
        <f t="shared" si="2"/>
        <v>21850000</v>
      </c>
      <c r="I33" s="17">
        <f t="shared" si="5"/>
        <v>1034617620.7900093</v>
      </c>
      <c r="J33" s="16">
        <f t="shared" si="3"/>
        <v>110.10836547415597</v>
      </c>
    </row>
    <row r="34" spans="1:10" ht="15">
      <c r="A34" s="1">
        <v>34</v>
      </c>
      <c r="B34" s="2">
        <v>9396358</v>
      </c>
      <c r="C34" s="2">
        <v>22551</v>
      </c>
      <c r="D34" s="18">
        <v>34</v>
      </c>
      <c r="E34" s="17">
        <f t="shared" si="4"/>
        <v>1034617620.7900093</v>
      </c>
      <c r="F34" s="17">
        <f t="shared" si="0"/>
        <v>71415657.98389222</v>
      </c>
      <c r="G34" s="17">
        <f t="shared" si="1"/>
        <v>44241331.15095606</v>
      </c>
      <c r="H34" s="17">
        <f t="shared" si="2"/>
        <v>22551000</v>
      </c>
      <c r="I34" s="17">
        <f t="shared" si="5"/>
        <v>1127723609.9248576</v>
      </c>
      <c r="J34" s="16">
        <f t="shared" si="3"/>
        <v>120.30582770958029</v>
      </c>
    </row>
    <row r="35" spans="1:10" ht="15">
      <c r="A35" s="1">
        <v>35</v>
      </c>
      <c r="B35" s="2">
        <v>9373807</v>
      </c>
      <c r="C35" s="2">
        <v>23528</v>
      </c>
      <c r="D35" s="18">
        <v>35</v>
      </c>
      <c r="E35" s="17">
        <f t="shared" si="4"/>
        <v>1127723609.9248576</v>
      </c>
      <c r="F35" s="17">
        <f t="shared" si="0"/>
        <v>71244262.37474294</v>
      </c>
      <c r="G35" s="17">
        <f t="shared" si="1"/>
        <v>47958714.89198402</v>
      </c>
      <c r="H35" s="17">
        <f t="shared" si="2"/>
        <v>23528000</v>
      </c>
      <c r="I35" s="17">
        <f t="shared" si="5"/>
        <v>1223398587.1915846</v>
      </c>
      <c r="J35" s="19">
        <f t="shared" si="3"/>
        <v>130.84086444817152</v>
      </c>
    </row>
    <row r="36" spans="1:10" ht="15">
      <c r="A36" s="1">
        <v>36</v>
      </c>
      <c r="B36" s="2">
        <v>9350279</v>
      </c>
      <c r="C36" s="2">
        <v>24685</v>
      </c>
      <c r="D36" s="18">
        <v>36</v>
      </c>
      <c r="E36" s="17">
        <f t="shared" si="4"/>
        <v>1223398587.1915846</v>
      </c>
      <c r="F36" s="17">
        <f t="shared" si="0"/>
        <v>71065441.2186051</v>
      </c>
      <c r="G36" s="17">
        <f t="shared" si="1"/>
        <v>51778561.136407584</v>
      </c>
      <c r="H36" s="17">
        <f t="shared" si="2"/>
        <v>24685000</v>
      </c>
      <c r="I36" s="17">
        <f t="shared" si="5"/>
        <v>1321557589.5465972</v>
      </c>
      <c r="J36" s="16">
        <f t="shared" si="3"/>
        <v>141.71296643909196</v>
      </c>
    </row>
    <row r="37" spans="1:10" ht="15">
      <c r="A37" s="1">
        <v>37</v>
      </c>
      <c r="B37" s="2">
        <v>9325594</v>
      </c>
      <c r="C37" s="2">
        <v>26112</v>
      </c>
      <c r="D37" s="18">
        <v>37</v>
      </c>
      <c r="E37" s="17">
        <f t="shared" si="4"/>
        <v>1321557589.5465972</v>
      </c>
      <c r="F37" s="17">
        <f t="shared" si="0"/>
        <v>70877826.45155042</v>
      </c>
      <c r="G37" s="17">
        <f t="shared" si="1"/>
        <v>55697416.63992591</v>
      </c>
      <c r="H37" s="17">
        <f t="shared" si="2"/>
        <v>26112000</v>
      </c>
      <c r="I37" s="17">
        <f t="shared" si="5"/>
        <v>1422020832.6380737</v>
      </c>
      <c r="J37" s="16">
        <f t="shared" si="3"/>
        <v>152.91398301949224</v>
      </c>
    </row>
    <row r="38" spans="1:10" ht="15">
      <c r="A38" s="1">
        <v>38</v>
      </c>
      <c r="B38" s="2">
        <v>9299482</v>
      </c>
      <c r="C38" s="2">
        <v>27991</v>
      </c>
      <c r="D38" s="18">
        <v>38</v>
      </c>
      <c r="E38" s="17">
        <f t="shared" si="4"/>
        <v>1422020832.6380737</v>
      </c>
      <c r="F38" s="17">
        <f t="shared" si="0"/>
        <v>70679365.97768646</v>
      </c>
      <c r="G38" s="17">
        <f t="shared" si="1"/>
        <v>59708007.94463041</v>
      </c>
      <c r="H38" s="17">
        <f t="shared" si="2"/>
        <v>27991000</v>
      </c>
      <c r="I38" s="17">
        <f t="shared" si="5"/>
        <v>1524417206.5603905</v>
      </c>
      <c r="J38" s="16">
        <f t="shared" si="3"/>
        <v>164.41985507621055</v>
      </c>
    </row>
    <row r="39" spans="1:10" ht="15">
      <c r="A39" s="1">
        <v>39</v>
      </c>
      <c r="B39" s="2">
        <v>9271491</v>
      </c>
      <c r="C39" s="2">
        <v>30132</v>
      </c>
      <c r="D39" s="18">
        <v>39</v>
      </c>
      <c r="E39" s="17">
        <f t="shared" si="4"/>
        <v>1524417206.5603905</v>
      </c>
      <c r="F39" s="17">
        <f t="shared" si="0"/>
        <v>70466624.43648219</v>
      </c>
      <c r="G39" s="17">
        <f t="shared" si="1"/>
        <v>63795353.23987491</v>
      </c>
      <c r="H39" s="17">
        <f t="shared" si="2"/>
        <v>30132000</v>
      </c>
      <c r="I39" s="17">
        <f t="shared" si="5"/>
        <v>1628547184.2367475</v>
      </c>
      <c r="J39" s="16">
        <f t="shared" si="3"/>
        <v>176.2237766368288</v>
      </c>
    </row>
    <row r="40" spans="1:10" ht="15">
      <c r="A40" s="1">
        <v>40</v>
      </c>
      <c r="B40" s="2">
        <v>9241359</v>
      </c>
      <c r="C40" s="2">
        <v>32622</v>
      </c>
      <c r="D40" s="18">
        <v>40</v>
      </c>
      <c r="E40" s="17">
        <f t="shared" si="4"/>
        <v>1628547184.2367475</v>
      </c>
      <c r="F40" s="17">
        <f t="shared" si="0"/>
        <v>70237610.53488642</v>
      </c>
      <c r="G40" s="17">
        <f t="shared" si="1"/>
        <v>67951391.79086536</v>
      </c>
      <c r="H40" s="17">
        <f t="shared" si="2"/>
        <v>32622000</v>
      </c>
      <c r="I40" s="17">
        <f t="shared" si="5"/>
        <v>1734114186.5624993</v>
      </c>
      <c r="J40" s="19">
        <f t="shared" si="3"/>
        <v>188.31183761274747</v>
      </c>
    </row>
    <row r="41" spans="1:10" ht="15">
      <c r="A41" s="1">
        <v>41</v>
      </c>
      <c r="B41" s="2">
        <v>9208737</v>
      </c>
      <c r="C41" s="2">
        <v>35362</v>
      </c>
      <c r="D41" s="18">
        <v>41</v>
      </c>
      <c r="E41" s="17">
        <f t="shared" si="4"/>
        <v>1734114186.5624993</v>
      </c>
      <c r="F41" s="17">
        <f t="shared" si="0"/>
        <v>69989671.74894929</v>
      </c>
      <c r="G41" s="17">
        <f t="shared" si="1"/>
        <v>72164154.33245794</v>
      </c>
      <c r="H41" s="17">
        <f t="shared" si="2"/>
        <v>35362000</v>
      </c>
      <c r="I41" s="17">
        <f t="shared" si="5"/>
        <v>1840906012.6439066</v>
      </c>
      <c r="J41" s="16">
        <f t="shared" si="3"/>
        <v>200.6792497465662</v>
      </c>
    </row>
    <row r="42" spans="1:10" ht="15">
      <c r="A42" s="1">
        <v>42</v>
      </c>
      <c r="B42" s="2">
        <v>9173375</v>
      </c>
      <c r="C42" s="2">
        <v>38253</v>
      </c>
      <c r="D42" s="18">
        <v>42</v>
      </c>
      <c r="E42" s="17">
        <f t="shared" si="4"/>
        <v>1840906012.6439066</v>
      </c>
      <c r="F42" s="17">
        <f t="shared" si="0"/>
        <v>69720907.98988153</v>
      </c>
      <c r="G42" s="17">
        <f t="shared" si="1"/>
        <v>76425076.82535152</v>
      </c>
      <c r="H42" s="17">
        <f t="shared" si="2"/>
        <v>38253000</v>
      </c>
      <c r="I42" s="17">
        <f t="shared" si="5"/>
        <v>1948798997.4591396</v>
      </c>
      <c r="J42" s="16">
        <f t="shared" si="3"/>
        <v>213.33037451050347</v>
      </c>
    </row>
    <row r="43" spans="1:10" ht="15">
      <c r="A43" s="1">
        <v>43</v>
      </c>
      <c r="B43" s="2">
        <v>9135122</v>
      </c>
      <c r="C43" s="2">
        <v>41382</v>
      </c>
      <c r="D43" s="18">
        <v>43</v>
      </c>
      <c r="E43" s="17">
        <f t="shared" si="4"/>
        <v>1948798997.4591396</v>
      </c>
      <c r="F43" s="17">
        <f t="shared" si="0"/>
        <v>69430171.6040544</v>
      </c>
      <c r="G43" s="17">
        <f t="shared" si="1"/>
        <v>80729166.76252776</v>
      </c>
      <c r="H43" s="17">
        <f t="shared" si="2"/>
        <v>41382000</v>
      </c>
      <c r="I43" s="17">
        <f t="shared" si="5"/>
        <v>2057576335.8257217</v>
      </c>
      <c r="J43" s="16">
        <f t="shared" si="3"/>
        <v>226.26293866173012</v>
      </c>
    </row>
    <row r="44" spans="1:10" ht="15">
      <c r="A44" s="1">
        <v>44</v>
      </c>
      <c r="B44" s="2">
        <v>9093740</v>
      </c>
      <c r="C44" s="2">
        <v>44741</v>
      </c>
      <c r="D44" s="18">
        <v>44</v>
      </c>
      <c r="E44" s="17">
        <f t="shared" si="4"/>
        <v>2057576335.8257217</v>
      </c>
      <c r="F44" s="17">
        <f t="shared" si="0"/>
        <v>69115653.7069405</v>
      </c>
      <c r="G44" s="17">
        <f t="shared" si="1"/>
        <v>85067679.58130649</v>
      </c>
      <c r="H44" s="17">
        <f t="shared" si="2"/>
        <v>44741000</v>
      </c>
      <c r="I44" s="17">
        <f t="shared" si="5"/>
        <v>2167018669.113969</v>
      </c>
      <c r="J44" s="16">
        <f t="shared" si="3"/>
        <v>239.47606460272223</v>
      </c>
    </row>
    <row r="45" spans="1:10" ht="15">
      <c r="A45" s="1">
        <v>45</v>
      </c>
      <c r="B45" s="2">
        <v>9048999</v>
      </c>
      <c r="C45" s="2">
        <v>48412</v>
      </c>
      <c r="D45" s="18">
        <v>45</v>
      </c>
      <c r="E45" s="17">
        <f t="shared" si="4"/>
        <v>2167018669.113969</v>
      </c>
      <c r="F45" s="17">
        <f t="shared" si="0"/>
        <v>68775606.21685366</v>
      </c>
      <c r="G45" s="17">
        <f t="shared" si="1"/>
        <v>89431771.0132329</v>
      </c>
      <c r="H45" s="17">
        <f t="shared" si="2"/>
        <v>48412000</v>
      </c>
      <c r="I45" s="17">
        <f t="shared" si="5"/>
        <v>2276814046.344055</v>
      </c>
      <c r="J45" s="19">
        <f t="shared" si="3"/>
        <v>252.96283968412897</v>
      </c>
    </row>
    <row r="46" spans="1:10" ht="15">
      <c r="A46" s="1">
        <v>46</v>
      </c>
      <c r="B46" s="2">
        <v>9000587</v>
      </c>
      <c r="C46" s="2">
        <v>52473</v>
      </c>
      <c r="D46" s="18">
        <v>46</v>
      </c>
      <c r="E46" s="17">
        <f t="shared" si="4"/>
        <v>2276814046.344055</v>
      </c>
      <c r="F46" s="17">
        <f t="shared" si="0"/>
        <v>68407657.82298487</v>
      </c>
      <c r="G46" s="17">
        <f t="shared" si="1"/>
        <v>93808868.1666816</v>
      </c>
      <c r="H46" s="17">
        <f t="shared" si="2"/>
        <v>52473000</v>
      </c>
      <c r="I46" s="17">
        <f t="shared" si="5"/>
        <v>2386557572.3337216</v>
      </c>
      <c r="J46" s="16">
        <f t="shared" si="3"/>
        <v>266.71068029907997</v>
      </c>
    </row>
    <row r="47" spans="1:10" ht="15">
      <c r="A47" s="1">
        <v>47</v>
      </c>
      <c r="B47" s="2">
        <v>8948114</v>
      </c>
      <c r="C47" s="2">
        <v>56910</v>
      </c>
      <c r="D47" s="18">
        <v>47</v>
      </c>
      <c r="E47" s="17">
        <f t="shared" si="4"/>
        <v>2386557572.3337216</v>
      </c>
      <c r="F47" s="17">
        <f t="shared" si="0"/>
        <v>68008844.38682282</v>
      </c>
      <c r="G47" s="17">
        <f t="shared" si="1"/>
        <v>98182656.66882178</v>
      </c>
      <c r="H47" s="17">
        <f t="shared" si="2"/>
        <v>56910000</v>
      </c>
      <c r="I47" s="17">
        <f t="shared" si="5"/>
        <v>2495839073.389366</v>
      </c>
      <c r="J47" s="16">
        <f t="shared" si="3"/>
        <v>280.70878515321056</v>
      </c>
    </row>
    <row r="48" spans="1:10" ht="15">
      <c r="A48" s="1">
        <v>48</v>
      </c>
      <c r="B48" s="2">
        <v>8891204</v>
      </c>
      <c r="C48" s="2">
        <v>61794</v>
      </c>
      <c r="D48" s="18">
        <v>48</v>
      </c>
      <c r="E48" s="17">
        <f t="shared" si="4"/>
        <v>2495839073.389366</v>
      </c>
      <c r="F48" s="17">
        <f t="shared" si="0"/>
        <v>67576308.17482843</v>
      </c>
      <c r="G48" s="17">
        <f t="shared" si="1"/>
        <v>102536615.26256779</v>
      </c>
      <c r="H48" s="17">
        <f t="shared" si="2"/>
        <v>61794000</v>
      </c>
      <c r="I48" s="17">
        <f t="shared" si="5"/>
        <v>2604157996.8267627</v>
      </c>
      <c r="J48" s="16">
        <f t="shared" si="3"/>
        <v>294.94133773680943</v>
      </c>
    </row>
    <row r="49" spans="1:10" ht="15">
      <c r="A49" s="1">
        <v>49</v>
      </c>
      <c r="B49" s="2">
        <v>8829410</v>
      </c>
      <c r="C49" s="2">
        <v>67104</v>
      </c>
      <c r="D49" s="18">
        <v>49</v>
      </c>
      <c r="E49" s="17">
        <f t="shared" si="4"/>
        <v>2604157996.8267627</v>
      </c>
      <c r="F49" s="17">
        <f t="shared" si="0"/>
        <v>67106651.828246415</v>
      </c>
      <c r="G49" s="17">
        <f t="shared" si="1"/>
        <v>106850585.94620037</v>
      </c>
      <c r="H49" s="17">
        <f t="shared" si="2"/>
        <v>67104000</v>
      </c>
      <c r="I49" s="17">
        <f t="shared" si="5"/>
        <v>2711011234.6012096</v>
      </c>
      <c r="J49" s="16">
        <f t="shared" si="3"/>
        <v>309.39472264506736</v>
      </c>
    </row>
    <row r="50" spans="1:10" ht="15">
      <c r="A50" s="1">
        <v>50</v>
      </c>
      <c r="B50" s="2">
        <v>8762306</v>
      </c>
      <c r="C50" s="2">
        <v>72902</v>
      </c>
      <c r="D50" s="18">
        <v>50</v>
      </c>
      <c r="E50" s="17">
        <f t="shared" si="4"/>
        <v>2711011234.6012096</v>
      </c>
      <c r="F50" s="17">
        <f t="shared" si="0"/>
        <v>66596637.59577984</v>
      </c>
      <c r="G50" s="17">
        <f t="shared" si="1"/>
        <v>111104314.88787958</v>
      </c>
      <c r="H50" s="17">
        <f t="shared" si="2"/>
        <v>72902000</v>
      </c>
      <c r="I50" s="17">
        <f t="shared" si="5"/>
        <v>2815810187.084869</v>
      </c>
      <c r="J50" s="19">
        <f t="shared" si="3"/>
        <v>324.0510151311723</v>
      </c>
    </row>
    <row r="51" spans="1:10" ht="15">
      <c r="A51" s="1">
        <v>51</v>
      </c>
      <c r="B51" s="2">
        <v>8689404</v>
      </c>
      <c r="C51" s="2">
        <v>79160</v>
      </c>
      <c r="D51" s="18">
        <v>51</v>
      </c>
      <c r="E51" s="17">
        <f t="shared" si="4"/>
        <v>2815810187.084869</v>
      </c>
      <c r="F51" s="17">
        <f t="shared" si="0"/>
        <v>66042556.50411202</v>
      </c>
      <c r="G51" s="17">
        <f t="shared" si="1"/>
        <v>115274109.74355924</v>
      </c>
      <c r="H51" s="17">
        <f t="shared" si="2"/>
        <v>79160000</v>
      </c>
      <c r="I51" s="17">
        <f t="shared" si="5"/>
        <v>2917966853.3325405</v>
      </c>
      <c r="J51" s="16">
        <f t="shared" si="3"/>
        <v>338.8947924510084</v>
      </c>
    </row>
    <row r="52" spans="1:10" ht="15">
      <c r="A52" s="1">
        <v>52</v>
      </c>
      <c r="B52" s="2">
        <v>8610244</v>
      </c>
      <c r="C52" s="2">
        <v>85758</v>
      </c>
      <c r="D52" s="18">
        <v>52</v>
      </c>
      <c r="E52" s="17">
        <f t="shared" si="4"/>
        <v>2917966853.3325405</v>
      </c>
      <c r="F52" s="17">
        <f aca="true" t="shared" si="6" ref="F52:F83">$F$17*B52</f>
        <v>65440912.389870636</v>
      </c>
      <c r="G52" s="17">
        <f aca="true" t="shared" si="7" ref="G52:G83">$G$17*(E52+F52)</f>
        <v>119336310.62889645</v>
      </c>
      <c r="H52" s="17">
        <f aca="true" t="shared" si="8" ref="H52:H83">$H$17*C52</f>
        <v>85758000</v>
      </c>
      <c r="I52" s="17">
        <f t="shared" si="5"/>
        <v>3016986076.3513074</v>
      </c>
      <c r="J52" s="16">
        <f t="shared" si="3"/>
        <v>353.91999897135236</v>
      </c>
    </row>
    <row r="53" spans="1:10" ht="15">
      <c r="A53" s="1">
        <v>53</v>
      </c>
      <c r="B53" s="2">
        <v>8524486</v>
      </c>
      <c r="C53" s="2">
        <v>92832</v>
      </c>
      <c r="D53" s="18">
        <v>53</v>
      </c>
      <c r="E53" s="17">
        <f t="shared" si="4"/>
        <v>3016986076.3513074</v>
      </c>
      <c r="F53" s="17">
        <f t="shared" si="6"/>
        <v>64789121.13230227</v>
      </c>
      <c r="G53" s="17">
        <f t="shared" si="7"/>
        <v>123271007.89934438</v>
      </c>
      <c r="H53" s="17">
        <f t="shared" si="8"/>
        <v>92832000</v>
      </c>
      <c r="I53" s="17">
        <f t="shared" si="5"/>
        <v>3112214205.382954</v>
      </c>
      <c r="J53" s="16">
        <f t="shared" si="3"/>
        <v>369.11075874116204</v>
      </c>
    </row>
    <row r="54" spans="1:10" ht="15">
      <c r="A54" s="1">
        <v>54</v>
      </c>
      <c r="B54" s="2">
        <v>8431654</v>
      </c>
      <c r="C54" s="2">
        <v>100337</v>
      </c>
      <c r="D54" s="18">
        <v>54</v>
      </c>
      <c r="E54" s="17">
        <f t="shared" si="4"/>
        <v>3112214205.382954</v>
      </c>
      <c r="F54" s="17">
        <f t="shared" si="6"/>
        <v>64083564.96235209</v>
      </c>
      <c r="G54" s="17">
        <f t="shared" si="7"/>
        <v>127051910.81381226</v>
      </c>
      <c r="H54" s="17">
        <f t="shared" si="8"/>
        <v>100337000</v>
      </c>
      <c r="I54" s="17">
        <f t="shared" si="5"/>
        <v>3203012681.1591187</v>
      </c>
      <c r="J54" s="16">
        <f t="shared" si="3"/>
        <v>384.45454436064773</v>
      </c>
    </row>
    <row r="55" spans="1:10" ht="15">
      <c r="A55" s="1">
        <v>55</v>
      </c>
      <c r="B55" s="2">
        <v>8331317</v>
      </c>
      <c r="C55" s="2">
        <v>108307</v>
      </c>
      <c r="D55" s="18">
        <v>55</v>
      </c>
      <c r="E55" s="17">
        <f t="shared" si="4"/>
        <v>3203012681.1591187</v>
      </c>
      <c r="F55" s="17">
        <f t="shared" si="6"/>
        <v>63320968.12694737</v>
      </c>
      <c r="G55" s="17">
        <f t="shared" si="7"/>
        <v>130653345.97144264</v>
      </c>
      <c r="H55" s="17">
        <f t="shared" si="8"/>
        <v>108307000</v>
      </c>
      <c r="I55" s="17">
        <f t="shared" si="5"/>
        <v>3288679995.2575088</v>
      </c>
      <c r="J55" s="19">
        <f t="shared" si="3"/>
        <v>399.93627579894815</v>
      </c>
    </row>
    <row r="56" spans="1:10" ht="15">
      <c r="A56" s="1">
        <v>56</v>
      </c>
      <c r="B56" s="2">
        <v>8223010</v>
      </c>
      <c r="C56" s="2">
        <v>116849</v>
      </c>
      <c r="D56" s="18">
        <v>56</v>
      </c>
      <c r="E56" s="17">
        <f t="shared" si="4"/>
        <v>3288679995.2575088</v>
      </c>
      <c r="F56" s="17">
        <f t="shared" si="6"/>
        <v>62497796.46094003</v>
      </c>
      <c r="G56" s="17">
        <f t="shared" si="7"/>
        <v>134047111.66873795</v>
      </c>
      <c r="H56" s="17">
        <f t="shared" si="8"/>
        <v>116849000</v>
      </c>
      <c r="I56" s="17">
        <f t="shared" si="5"/>
        <v>3368375903.3871865</v>
      </c>
      <c r="J56" s="16">
        <f t="shared" si="3"/>
        <v>415.532815519848</v>
      </c>
    </row>
    <row r="57" spans="1:10" ht="15">
      <c r="A57" s="1">
        <v>57</v>
      </c>
      <c r="B57" s="2">
        <v>8106161</v>
      </c>
      <c r="C57" s="2">
        <v>125970</v>
      </c>
      <c r="D57" s="18">
        <v>57</v>
      </c>
      <c r="E57" s="17">
        <f t="shared" si="4"/>
        <v>3368375903.3871865</v>
      </c>
      <c r="F57" s="17">
        <f t="shared" si="6"/>
        <v>61609702.56118017</v>
      </c>
      <c r="G57" s="17">
        <f t="shared" si="7"/>
        <v>137199424.23793468</v>
      </c>
      <c r="H57" s="17">
        <f t="shared" si="8"/>
        <v>125970000</v>
      </c>
      <c r="I57" s="17">
        <f t="shared" si="5"/>
        <v>3441215030.186301</v>
      </c>
      <c r="J57" s="16">
        <f t="shared" si="3"/>
        <v>431.2196324857765</v>
      </c>
    </row>
    <row r="58" spans="1:10" ht="15">
      <c r="A58" s="1">
        <v>58</v>
      </c>
      <c r="B58" s="2">
        <v>7980191</v>
      </c>
      <c r="C58" s="2">
        <v>135663</v>
      </c>
      <c r="D58" s="18">
        <v>58</v>
      </c>
      <c r="E58" s="17">
        <f t="shared" si="4"/>
        <v>3441215030.186301</v>
      </c>
      <c r="F58" s="17">
        <f t="shared" si="6"/>
        <v>60652285.82203177</v>
      </c>
      <c r="G58" s="17">
        <f t="shared" si="7"/>
        <v>140074692.64033332</v>
      </c>
      <c r="H58" s="17">
        <f t="shared" si="8"/>
        <v>135663000</v>
      </c>
      <c r="I58" s="17">
        <f t="shared" si="5"/>
        <v>3506279008.6486664</v>
      </c>
      <c r="J58" s="16">
        <f t="shared" si="3"/>
        <v>446.9713166488368</v>
      </c>
    </row>
    <row r="59" spans="1:10" ht="15">
      <c r="A59" s="1">
        <v>59</v>
      </c>
      <c r="B59" s="2">
        <v>7844528</v>
      </c>
      <c r="C59" s="2">
        <v>145830</v>
      </c>
      <c r="D59" s="18">
        <v>59</v>
      </c>
      <c r="E59" s="17">
        <f t="shared" si="4"/>
        <v>3506279008.6486664</v>
      </c>
      <c r="F59" s="17">
        <f t="shared" si="6"/>
        <v>59621198.84034496</v>
      </c>
      <c r="G59" s="17">
        <f t="shared" si="7"/>
        <v>142636008.29956046</v>
      </c>
      <c r="H59" s="17">
        <f t="shared" si="8"/>
        <v>145830000</v>
      </c>
      <c r="I59" s="17">
        <f t="shared" si="5"/>
        <v>3562706215.788572</v>
      </c>
      <c r="J59" s="16">
        <f t="shared" si="3"/>
        <v>462.7673686886499</v>
      </c>
    </row>
    <row r="60" spans="1:10" ht="15">
      <c r="A60" s="1">
        <v>60</v>
      </c>
      <c r="B60" s="2">
        <v>7698698</v>
      </c>
      <c r="C60" s="2">
        <v>156592</v>
      </c>
      <c r="D60" s="18">
        <v>60</v>
      </c>
      <c r="E60" s="17">
        <f t="shared" si="4"/>
        <v>3562706215.788572</v>
      </c>
      <c r="F60" s="17">
        <f t="shared" si="6"/>
        <v>58512839.04777522</v>
      </c>
      <c r="G60" s="17">
        <f t="shared" si="7"/>
        <v>144848762.19345388</v>
      </c>
      <c r="H60" s="17">
        <f t="shared" si="8"/>
        <v>156592000</v>
      </c>
      <c r="I60" s="17">
        <f t="shared" si="5"/>
        <v>3609475817.029801</v>
      </c>
      <c r="J60" s="19">
        <f t="shared" si="3"/>
        <v>478.57664915208045</v>
      </c>
    </row>
    <row r="61" spans="1:10" ht="15">
      <c r="A61" s="1">
        <v>61</v>
      </c>
      <c r="B61" s="2">
        <v>7542106</v>
      </c>
      <c r="C61" s="2">
        <v>167736</v>
      </c>
      <c r="D61" s="18">
        <v>61</v>
      </c>
      <c r="E61" s="17">
        <f t="shared" si="4"/>
        <v>3609475817.029801</v>
      </c>
      <c r="F61" s="17">
        <f t="shared" si="6"/>
        <v>57322684.23300404</v>
      </c>
      <c r="G61" s="17">
        <f t="shared" si="7"/>
        <v>146671940.0505122</v>
      </c>
      <c r="H61" s="17">
        <f t="shared" si="8"/>
        <v>167736000</v>
      </c>
      <c r="I61" s="17">
        <f t="shared" si="5"/>
        <v>3645734441.3133173</v>
      </c>
      <c r="J61" s="16">
        <f t="shared" si="3"/>
        <v>494.3791051050215</v>
      </c>
    </row>
    <row r="62" spans="1:10" ht="15">
      <c r="A62" s="1">
        <v>62</v>
      </c>
      <c r="B62" s="2">
        <v>7374370</v>
      </c>
      <c r="C62" s="2">
        <v>179271</v>
      </c>
      <c r="D62" s="18">
        <v>62</v>
      </c>
      <c r="E62" s="17">
        <f t="shared" si="4"/>
        <v>3645734441.3133173</v>
      </c>
      <c r="F62" s="17">
        <f t="shared" si="6"/>
        <v>56047831.06036139</v>
      </c>
      <c r="G62" s="17">
        <f t="shared" si="7"/>
        <v>148071290.89494714</v>
      </c>
      <c r="H62" s="17">
        <f t="shared" si="8"/>
        <v>179271000</v>
      </c>
      <c r="I62" s="17">
        <f t="shared" si="5"/>
        <v>3670582563.2686257</v>
      </c>
      <c r="J62" s="16">
        <f t="shared" si="3"/>
        <v>510.15039032383373</v>
      </c>
    </row>
    <row r="63" spans="1:10" ht="15">
      <c r="A63" s="1">
        <v>63</v>
      </c>
      <c r="B63" s="2">
        <v>7195099</v>
      </c>
      <c r="C63" s="2">
        <v>191174</v>
      </c>
      <c r="D63" s="18">
        <v>63</v>
      </c>
      <c r="E63" s="17">
        <f t="shared" si="4"/>
        <v>3670582563.2686257</v>
      </c>
      <c r="F63" s="17">
        <f t="shared" si="6"/>
        <v>54685307.790980816</v>
      </c>
      <c r="G63" s="17">
        <f t="shared" si="7"/>
        <v>149010714.84238428</v>
      </c>
      <c r="H63" s="17">
        <f t="shared" si="8"/>
        <v>191174000</v>
      </c>
      <c r="I63" s="17">
        <f t="shared" si="5"/>
        <v>3683104585.901991</v>
      </c>
      <c r="J63" s="16">
        <f t="shared" si="3"/>
        <v>525.8629391237043</v>
      </c>
    </row>
    <row r="64" spans="1:10" ht="15">
      <c r="A64" s="1">
        <v>64</v>
      </c>
      <c r="B64" s="2">
        <v>7003925</v>
      </c>
      <c r="C64" s="2">
        <v>203394</v>
      </c>
      <c r="D64" s="18">
        <v>64</v>
      </c>
      <c r="E64" s="17">
        <f t="shared" si="4"/>
        <v>3683104585.901991</v>
      </c>
      <c r="F64" s="17">
        <f t="shared" si="6"/>
        <v>53232317.494164474</v>
      </c>
      <c r="G64" s="17">
        <f t="shared" si="7"/>
        <v>149453476.13584623</v>
      </c>
      <c r="H64" s="17">
        <f t="shared" si="8"/>
        <v>203394000</v>
      </c>
      <c r="I64" s="17">
        <f t="shared" si="5"/>
        <v>3682396379.5320015</v>
      </c>
      <c r="J64" s="16">
        <f t="shared" si="3"/>
        <v>541.4865956102548</v>
      </c>
    </row>
    <row r="65" spans="1:10" ht="15">
      <c r="A65" s="1">
        <v>65</v>
      </c>
      <c r="B65" s="2">
        <v>6800531</v>
      </c>
      <c r="C65" s="2">
        <v>215917</v>
      </c>
      <c r="D65" s="18">
        <v>65</v>
      </c>
      <c r="E65" s="17">
        <f t="shared" si="4"/>
        <v>3682396379.5320015</v>
      </c>
      <c r="F65" s="17">
        <f t="shared" si="6"/>
        <v>51686450.85732754</v>
      </c>
      <c r="G65" s="17">
        <f t="shared" si="7"/>
        <v>149363313.21557316</v>
      </c>
      <c r="H65" s="17">
        <f t="shared" si="8"/>
        <v>215917000</v>
      </c>
      <c r="I65" s="17">
        <f t="shared" si="5"/>
        <v>3667529143.6049023</v>
      </c>
      <c r="J65" s="19">
        <f t="shared" si="3"/>
        <v>556.9846833246265</v>
      </c>
    </row>
    <row r="66" spans="1:10" ht="15">
      <c r="A66" s="1">
        <v>66</v>
      </c>
      <c r="B66" s="2">
        <v>6584614</v>
      </c>
      <c r="C66" s="2">
        <v>228749</v>
      </c>
      <c r="D66" s="18">
        <v>66</v>
      </c>
      <c r="E66" s="17">
        <f t="shared" si="4"/>
        <v>3667529143.6049023</v>
      </c>
      <c r="F66" s="17">
        <f t="shared" si="6"/>
        <v>50045404.97285741</v>
      </c>
      <c r="G66" s="17">
        <f t="shared" si="7"/>
        <v>148702981.9431104</v>
      </c>
      <c r="H66" s="17">
        <f t="shared" si="8"/>
        <v>228749000</v>
      </c>
      <c r="I66" s="17">
        <f t="shared" si="5"/>
        <v>3637528530.52087</v>
      </c>
      <c r="J66" s="16">
        <f t="shared" si="3"/>
        <v>572.3105400320602</v>
      </c>
    </row>
    <row r="67" spans="1:10" ht="15">
      <c r="A67" s="1">
        <v>67</v>
      </c>
      <c r="B67" s="2">
        <v>6355865</v>
      </c>
      <c r="C67" s="2">
        <v>241777</v>
      </c>
      <c r="D67" s="18">
        <v>67</v>
      </c>
      <c r="E67" s="17">
        <f t="shared" si="4"/>
        <v>3637528530.52087</v>
      </c>
      <c r="F67" s="17">
        <f t="shared" si="6"/>
        <v>48306831.3310105</v>
      </c>
      <c r="G67" s="17">
        <f t="shared" si="7"/>
        <v>147433414.47407523</v>
      </c>
      <c r="H67" s="17">
        <f t="shared" si="8"/>
        <v>241777000</v>
      </c>
      <c r="I67" s="17">
        <f t="shared" si="5"/>
        <v>3591491776.325956</v>
      </c>
      <c r="J67" s="16">
        <f t="shared" si="3"/>
        <v>587.4125096540901</v>
      </c>
    </row>
    <row r="68" spans="1:10" ht="15">
      <c r="A68" s="1">
        <v>68</v>
      </c>
      <c r="B68" s="2">
        <v>6114088</v>
      </c>
      <c r="C68" s="2">
        <v>254835</v>
      </c>
      <c r="D68" s="18">
        <v>68</v>
      </c>
      <c r="E68" s="17">
        <f t="shared" si="4"/>
        <v>3591491776.325956</v>
      </c>
      <c r="F68" s="17">
        <f t="shared" si="6"/>
        <v>46469240.26217601</v>
      </c>
      <c r="G68" s="17">
        <f t="shared" si="7"/>
        <v>145518440.66352528</v>
      </c>
      <c r="H68" s="17">
        <f t="shared" si="8"/>
        <v>254835000</v>
      </c>
      <c r="I68" s="17">
        <f t="shared" si="5"/>
        <v>3528644457.251657</v>
      </c>
      <c r="J68" s="16">
        <f t="shared" si="3"/>
        <v>602.2345266967747</v>
      </c>
    </row>
    <row r="69" spans="1:10" ht="15">
      <c r="A69" s="1">
        <v>69</v>
      </c>
      <c r="B69" s="2">
        <v>5859253</v>
      </c>
      <c r="C69" s="2">
        <v>267241</v>
      </c>
      <c r="D69" s="18">
        <v>69</v>
      </c>
      <c r="E69" s="17">
        <f t="shared" si="4"/>
        <v>3528644457.251657</v>
      </c>
      <c r="F69" s="17">
        <f t="shared" si="6"/>
        <v>44532403.755699225</v>
      </c>
      <c r="G69" s="17">
        <f t="shared" si="7"/>
        <v>142927074.44029424</v>
      </c>
      <c r="H69" s="17">
        <f t="shared" si="8"/>
        <v>267241000</v>
      </c>
      <c r="I69" s="17">
        <f t="shared" si="5"/>
        <v>3448862935.4476504</v>
      </c>
      <c r="J69" s="16">
        <f t="shared" si="3"/>
        <v>616.7481284817791</v>
      </c>
    </row>
    <row r="70" spans="1:10" ht="15">
      <c r="A70" s="1">
        <v>70</v>
      </c>
      <c r="B70" s="2">
        <v>5592012</v>
      </c>
      <c r="C70" s="2">
        <v>278426</v>
      </c>
      <c r="D70" s="18">
        <v>70</v>
      </c>
      <c r="E70" s="17">
        <f t="shared" si="4"/>
        <v>3448862935.4476504</v>
      </c>
      <c r="F70" s="17">
        <f t="shared" si="6"/>
        <v>42501277.24314262</v>
      </c>
      <c r="G70" s="17">
        <f t="shared" si="7"/>
        <v>139654568.50763172</v>
      </c>
      <c r="H70" s="17">
        <f t="shared" si="8"/>
        <v>278426000</v>
      </c>
      <c r="I70" s="17">
        <f t="shared" si="5"/>
        <v>3352592781.198425</v>
      </c>
      <c r="J70" s="19">
        <f t="shared" si="3"/>
        <v>630.9473077500627</v>
      </c>
    </row>
    <row r="71" spans="1:10" ht="15">
      <c r="A71" s="1">
        <v>71</v>
      </c>
      <c r="B71" s="2">
        <v>5313586</v>
      </c>
      <c r="C71" s="2">
        <v>287731</v>
      </c>
      <c r="D71" s="18">
        <v>71</v>
      </c>
      <c r="E71" s="17">
        <f t="shared" si="4"/>
        <v>3352592781.198425</v>
      </c>
      <c r="F71" s="17">
        <f t="shared" si="6"/>
        <v>40385140.758153096</v>
      </c>
      <c r="G71" s="17">
        <f t="shared" si="7"/>
        <v>135719116.87826312</v>
      </c>
      <c r="H71" s="17">
        <f t="shared" si="8"/>
        <v>287731000</v>
      </c>
      <c r="I71" s="17">
        <f t="shared" si="5"/>
        <v>3240966038.834841</v>
      </c>
      <c r="J71" s="16">
        <f t="shared" si="3"/>
        <v>644.8586437202905</v>
      </c>
    </row>
    <row r="72" spans="1:10" ht="15">
      <c r="A72" s="1">
        <v>72</v>
      </c>
      <c r="B72" s="2">
        <v>5025855</v>
      </c>
      <c r="C72" s="2">
        <v>294766</v>
      </c>
      <c r="D72" s="18">
        <v>72</v>
      </c>
      <c r="E72" s="17">
        <f t="shared" si="4"/>
        <v>3240966038.834841</v>
      </c>
      <c r="F72" s="17">
        <f t="shared" si="6"/>
        <v>38198282.96842613</v>
      </c>
      <c r="G72" s="17">
        <f t="shared" si="7"/>
        <v>131166572.87213068</v>
      </c>
      <c r="H72" s="17">
        <f t="shared" si="8"/>
        <v>294766000</v>
      </c>
      <c r="I72" s="17">
        <f t="shared" si="5"/>
        <v>3115564894.675398</v>
      </c>
      <c r="J72" s="16">
        <f t="shared" si="3"/>
        <v>658.5301808263167</v>
      </c>
    </row>
    <row r="73" spans="1:10" ht="15">
      <c r="A73" s="1">
        <v>73</v>
      </c>
      <c r="B73" s="2">
        <v>4731089</v>
      </c>
      <c r="C73" s="2">
        <v>299289</v>
      </c>
      <c r="D73" s="18">
        <v>73</v>
      </c>
      <c r="E73" s="17">
        <f t="shared" si="4"/>
        <v>3115564894.675398</v>
      </c>
      <c r="F73" s="17">
        <f t="shared" si="6"/>
        <v>35957956.680168495</v>
      </c>
      <c r="G73" s="17">
        <f t="shared" si="7"/>
        <v>126060914.05422266</v>
      </c>
      <c r="H73" s="17">
        <f t="shared" si="8"/>
        <v>299289000</v>
      </c>
      <c r="I73" s="17">
        <f t="shared" si="5"/>
        <v>2978294765.409789</v>
      </c>
      <c r="J73" s="16">
        <f t="shared" si="3"/>
        <v>672.0282425673065</v>
      </c>
    </row>
    <row r="74" spans="1:10" ht="15">
      <c r="A74" s="1">
        <v>74</v>
      </c>
      <c r="B74" s="2">
        <v>4431800</v>
      </c>
      <c r="C74" s="2">
        <v>301894</v>
      </c>
      <c r="D74" s="18">
        <v>74</v>
      </c>
      <c r="E74" s="17">
        <f t="shared" si="4"/>
        <v>2978294765.409789</v>
      </c>
      <c r="F74" s="17">
        <f t="shared" si="6"/>
        <v>33683253.98553499</v>
      </c>
      <c r="G74" s="17">
        <f t="shared" si="7"/>
        <v>120479120.77581297</v>
      </c>
      <c r="H74" s="17">
        <f t="shared" si="8"/>
        <v>301894000</v>
      </c>
      <c r="I74" s="17">
        <f t="shared" si="5"/>
        <v>2830563140.1711373</v>
      </c>
      <c r="J74" s="16">
        <f t="shared" si="3"/>
        <v>685.3819772583535</v>
      </c>
    </row>
    <row r="75" spans="1:10" ht="15">
      <c r="A75" s="1">
        <v>75</v>
      </c>
      <c r="B75" s="2">
        <v>4129906</v>
      </c>
      <c r="C75" s="2">
        <v>303011</v>
      </c>
      <c r="D75" s="18">
        <v>75</v>
      </c>
      <c r="E75" s="17">
        <f t="shared" si="4"/>
        <v>2830563140.1711373</v>
      </c>
      <c r="F75" s="17">
        <f t="shared" si="6"/>
        <v>31388752.365717057</v>
      </c>
      <c r="G75" s="17">
        <f t="shared" si="7"/>
        <v>114478075.70147417</v>
      </c>
      <c r="H75" s="17">
        <f t="shared" si="8"/>
        <v>303011000</v>
      </c>
      <c r="I75" s="17">
        <f t="shared" si="5"/>
        <v>2673418968.2383285</v>
      </c>
      <c r="J75" s="19">
        <f t="shared" si="3"/>
        <v>698.5869662581097</v>
      </c>
    </row>
    <row r="76" spans="1:10" ht="15">
      <c r="A76" s="1">
        <v>76</v>
      </c>
      <c r="B76" s="2">
        <v>3826895</v>
      </c>
      <c r="C76" s="2">
        <v>303014</v>
      </c>
      <c r="D76" s="18">
        <v>76</v>
      </c>
      <c r="E76" s="17">
        <f t="shared" si="4"/>
        <v>2673418968.2383285</v>
      </c>
      <c r="F76" s="17">
        <f t="shared" si="6"/>
        <v>29085761.14918857</v>
      </c>
      <c r="G76" s="17">
        <f t="shared" si="7"/>
        <v>108100189.17550068</v>
      </c>
      <c r="H76" s="17">
        <f t="shared" si="8"/>
        <v>303014000</v>
      </c>
      <c r="I76" s="17">
        <f t="shared" si="5"/>
        <v>2507590918.563018</v>
      </c>
      <c r="J76" s="16">
        <f t="shared" si="3"/>
        <v>711.5992051272497</v>
      </c>
    </row>
    <row r="77" spans="1:10" ht="15">
      <c r="A77" s="1">
        <v>77</v>
      </c>
      <c r="B77" s="2">
        <v>3523881</v>
      </c>
      <c r="C77" s="2">
        <v>301997</v>
      </c>
      <c r="D77" s="18">
        <v>77</v>
      </c>
      <c r="E77" s="17">
        <f t="shared" si="4"/>
        <v>2507590918.563018</v>
      </c>
      <c r="F77" s="17">
        <f t="shared" si="6"/>
        <v>26782747.131594613</v>
      </c>
      <c r="G77" s="17">
        <f t="shared" si="7"/>
        <v>101374946.6277845</v>
      </c>
      <c r="H77" s="17">
        <f t="shared" si="8"/>
        <v>301997000</v>
      </c>
      <c r="I77" s="17">
        <f t="shared" si="5"/>
        <v>2333751612.322397</v>
      </c>
      <c r="J77" s="16">
        <f t="shared" si="3"/>
        <v>724.3437728740071</v>
      </c>
    </row>
    <row r="78" spans="1:10" ht="15">
      <c r="A78" s="1">
        <v>78</v>
      </c>
      <c r="B78" s="2">
        <v>3221884</v>
      </c>
      <c r="C78" s="2">
        <v>299829</v>
      </c>
      <c r="D78" s="18">
        <v>78</v>
      </c>
      <c r="E78" s="17">
        <f t="shared" si="4"/>
        <v>2333751612.322397</v>
      </c>
      <c r="F78" s="17">
        <f t="shared" si="6"/>
        <v>24487462.675195497</v>
      </c>
      <c r="G78" s="17">
        <f t="shared" si="7"/>
        <v>94329562.99990372</v>
      </c>
      <c r="H78" s="17">
        <f t="shared" si="8"/>
        <v>299829000</v>
      </c>
      <c r="I78" s="17">
        <f t="shared" si="5"/>
        <v>2152739637.9974966</v>
      </c>
      <c r="J78" s="16">
        <f t="shared" si="3"/>
        <v>736.7211219492776</v>
      </c>
    </row>
    <row r="79" spans="1:10" ht="15">
      <c r="A79" s="1">
        <v>79</v>
      </c>
      <c r="B79" s="2">
        <v>2922055</v>
      </c>
      <c r="C79" s="2">
        <v>295683</v>
      </c>
      <c r="D79" s="18">
        <v>79</v>
      </c>
      <c r="E79" s="17">
        <f t="shared" si="4"/>
        <v>2152739637.9974966</v>
      </c>
      <c r="F79" s="17">
        <f t="shared" si="6"/>
        <v>22208655.788777117</v>
      </c>
      <c r="G79" s="17">
        <f t="shared" si="7"/>
        <v>86997931.75145096</v>
      </c>
      <c r="H79" s="17">
        <f t="shared" si="8"/>
        <v>295683000</v>
      </c>
      <c r="I79" s="17">
        <f t="shared" si="5"/>
        <v>1966263225.537725</v>
      </c>
      <c r="J79" s="16">
        <f t="shared" si="3"/>
        <v>748.6613570117732</v>
      </c>
    </row>
    <row r="80" spans="1:10" ht="15">
      <c r="A80" s="1">
        <v>80</v>
      </c>
      <c r="B80" s="2">
        <v>2626372</v>
      </c>
      <c r="C80" s="2">
        <v>288848</v>
      </c>
      <c r="D80" s="18">
        <v>80</v>
      </c>
      <c r="E80" s="17">
        <f t="shared" si="4"/>
        <v>1966263225.537725</v>
      </c>
      <c r="F80" s="17">
        <f t="shared" si="6"/>
        <v>19961359.974840354</v>
      </c>
      <c r="G80" s="17">
        <f t="shared" si="7"/>
        <v>79448983.42050262</v>
      </c>
      <c r="H80" s="17">
        <f t="shared" si="8"/>
        <v>288848000</v>
      </c>
      <c r="I80" s="17">
        <f t="shared" si="5"/>
        <v>1776825568.933068</v>
      </c>
      <c r="J80" s="19">
        <f t="shared" si="3"/>
        <v>760.1314762685081</v>
      </c>
    </row>
    <row r="81" spans="1:10" ht="15">
      <c r="A81" s="1">
        <v>81</v>
      </c>
      <c r="B81" s="2">
        <v>2337524</v>
      </c>
      <c r="C81" s="2">
        <v>278983</v>
      </c>
      <c r="D81" s="18">
        <v>81</v>
      </c>
      <c r="E81" s="17">
        <f t="shared" si="4"/>
        <v>1776825568.933068</v>
      </c>
      <c r="F81" s="17">
        <f t="shared" si="6"/>
        <v>17766012.588402834</v>
      </c>
      <c r="G81" s="17">
        <f t="shared" si="7"/>
        <v>71783663.26085883</v>
      </c>
      <c r="H81" s="17">
        <f t="shared" si="8"/>
        <v>278983000</v>
      </c>
      <c r="I81" s="17">
        <f t="shared" si="5"/>
        <v>1587392244.7823296</v>
      </c>
      <c r="J81" s="16">
        <f t="shared" si="3"/>
        <v>771.1249106927331</v>
      </c>
    </row>
    <row r="82" spans="1:10" ht="15">
      <c r="A82" s="1">
        <v>82</v>
      </c>
      <c r="B82" s="2">
        <v>2058541</v>
      </c>
      <c r="C82" s="2">
        <v>265902</v>
      </c>
      <c r="D82" s="18">
        <v>82</v>
      </c>
      <c r="E82" s="17">
        <f t="shared" si="4"/>
        <v>1587392244.7823296</v>
      </c>
      <c r="F82" s="17">
        <f t="shared" si="6"/>
        <v>15645642.70559077</v>
      </c>
      <c r="G82" s="17">
        <f t="shared" si="7"/>
        <v>64121515.499516815</v>
      </c>
      <c r="H82" s="17">
        <f t="shared" si="8"/>
        <v>265902000</v>
      </c>
      <c r="I82" s="17">
        <f t="shared" si="5"/>
        <v>1401257402.987437</v>
      </c>
      <c r="J82" s="16">
        <f t="shared" si="3"/>
        <v>781.6729430674202</v>
      </c>
    </row>
    <row r="83" spans="1:10" ht="15">
      <c r="A83" s="1">
        <v>83</v>
      </c>
      <c r="B83" s="2">
        <v>1792639</v>
      </c>
      <c r="C83" s="2">
        <v>249858</v>
      </c>
      <c r="D83" s="18">
        <v>83</v>
      </c>
      <c r="E83" s="17">
        <f t="shared" si="4"/>
        <v>1401257402.987437</v>
      </c>
      <c r="F83" s="17">
        <f t="shared" si="6"/>
        <v>13624693.068589613</v>
      </c>
      <c r="G83" s="17">
        <f t="shared" si="7"/>
        <v>56595283.84224107</v>
      </c>
      <c r="H83" s="17">
        <f t="shared" si="8"/>
        <v>249858000</v>
      </c>
      <c r="I83" s="17">
        <f t="shared" si="5"/>
        <v>1221619379.8982677</v>
      </c>
      <c r="J83" s="16">
        <f t="shared" si="3"/>
        <v>791.8294170710345</v>
      </c>
    </row>
    <row r="84" spans="1:10" ht="15">
      <c r="A84" s="1">
        <v>84</v>
      </c>
      <c r="B84" s="2">
        <v>1542781</v>
      </c>
      <c r="C84" s="2">
        <v>231433</v>
      </c>
      <c r="D84" s="18">
        <v>84</v>
      </c>
      <c r="E84" s="17">
        <f t="shared" si="4"/>
        <v>1221619379.8982677</v>
      </c>
      <c r="F84" s="17">
        <f aca="true" t="shared" si="9" ref="F84:F99">$F$17*B84</f>
        <v>11725683.529730054</v>
      </c>
      <c r="G84" s="17">
        <f aca="true" t="shared" si="10" ref="G84:G99">$G$17*(E84+F84)</f>
        <v>49333802.53711992</v>
      </c>
      <c r="H84" s="17">
        <f aca="true" t="shared" si="11" ref="H84:H99">$H$17*C84</f>
        <v>231433000</v>
      </c>
      <c r="I84" s="17">
        <f t="shared" si="5"/>
        <v>1051245865.9651177</v>
      </c>
      <c r="J84" s="16">
        <f t="shared" si="3"/>
        <v>801.6528533731074</v>
      </c>
    </row>
    <row r="85" spans="1:10" ht="15">
      <c r="A85" s="1">
        <v>85</v>
      </c>
      <c r="B85" s="2">
        <v>1311348</v>
      </c>
      <c r="C85" s="2">
        <v>211311</v>
      </c>
      <c r="D85" s="18">
        <v>85</v>
      </c>
      <c r="E85" s="17">
        <f t="shared" si="4"/>
        <v>1051245865.9651177</v>
      </c>
      <c r="F85" s="17">
        <f t="shared" si="9"/>
        <v>9966710.534641305</v>
      </c>
      <c r="G85" s="17">
        <f t="shared" si="10"/>
        <v>42448503.05999036</v>
      </c>
      <c r="H85" s="17">
        <f t="shared" si="11"/>
        <v>211311000</v>
      </c>
      <c r="I85" s="17">
        <f t="shared" si="5"/>
        <v>892350079.5597494</v>
      </c>
      <c r="J85" s="19">
        <f aca="true" t="shared" si="12" ref="J85:J98">I85/B86</f>
        <v>811.2000592341434</v>
      </c>
    </row>
    <row r="86" spans="1:10" ht="15">
      <c r="A86" s="1">
        <v>86</v>
      </c>
      <c r="B86" s="2">
        <v>1100037</v>
      </c>
      <c r="C86" s="2">
        <v>190108</v>
      </c>
      <c r="D86" s="18">
        <v>86</v>
      </c>
      <c r="E86" s="17">
        <f aca="true" t="shared" si="13" ref="E86:E99">I85</f>
        <v>892350079.5597494</v>
      </c>
      <c r="F86" s="17">
        <f t="shared" si="9"/>
        <v>8360671.8860250795</v>
      </c>
      <c r="G86" s="17">
        <f t="shared" si="10"/>
        <v>36028430.05783098</v>
      </c>
      <c r="H86" s="17">
        <f t="shared" si="11"/>
        <v>190108000</v>
      </c>
      <c r="I86" s="17">
        <f aca="true" t="shared" si="14" ref="I86:I99">E86+F86+G86-H86</f>
        <v>746631181.5036054</v>
      </c>
      <c r="J86" s="16">
        <f t="shared" si="12"/>
        <v>820.53784581391</v>
      </c>
    </row>
    <row r="87" spans="1:10" ht="15">
      <c r="A87" s="1">
        <v>87</v>
      </c>
      <c r="B87" s="2">
        <v>909929</v>
      </c>
      <c r="C87" s="2">
        <v>168455</v>
      </c>
      <c r="D87" s="18">
        <v>87</v>
      </c>
      <c r="E87" s="17">
        <f t="shared" si="13"/>
        <v>746631181.5036054</v>
      </c>
      <c r="F87" s="17">
        <f t="shared" si="9"/>
        <v>6915783.567806278</v>
      </c>
      <c r="G87" s="17">
        <f t="shared" si="10"/>
        <v>30141878.602856465</v>
      </c>
      <c r="H87" s="17">
        <f t="shared" si="11"/>
        <v>168455000</v>
      </c>
      <c r="I87" s="17">
        <f t="shared" si="14"/>
        <v>615233843.6742681</v>
      </c>
      <c r="J87" s="16">
        <f t="shared" si="12"/>
        <v>829.7443250528921</v>
      </c>
    </row>
    <row r="88" spans="1:10" ht="15">
      <c r="A88" s="1">
        <v>88</v>
      </c>
      <c r="B88" s="2">
        <v>741474</v>
      </c>
      <c r="C88" s="2">
        <v>146997</v>
      </c>
      <c r="D88" s="18">
        <v>88</v>
      </c>
      <c r="E88" s="17">
        <f t="shared" si="13"/>
        <v>615233843.6742681</v>
      </c>
      <c r="F88" s="17">
        <f t="shared" si="9"/>
        <v>5635465.739805625</v>
      </c>
      <c r="G88" s="17">
        <f t="shared" si="10"/>
        <v>24834772.37656295</v>
      </c>
      <c r="H88" s="17">
        <f t="shared" si="11"/>
        <v>146997000</v>
      </c>
      <c r="I88" s="17">
        <f t="shared" si="14"/>
        <v>498707081.79063666</v>
      </c>
      <c r="J88" s="16">
        <f t="shared" si="12"/>
        <v>838.900549206507</v>
      </c>
    </row>
    <row r="89" spans="1:10" ht="15">
      <c r="A89" s="1">
        <v>89</v>
      </c>
      <c r="B89" s="2">
        <v>594477</v>
      </c>
      <c r="C89" s="2">
        <v>126303</v>
      </c>
      <c r="D89" s="18">
        <v>89</v>
      </c>
      <c r="E89" s="17">
        <f t="shared" si="13"/>
        <v>498707081.79063666</v>
      </c>
      <c r="F89" s="17">
        <f t="shared" si="9"/>
        <v>4518236.332767472</v>
      </c>
      <c r="G89" s="17">
        <f t="shared" si="10"/>
        <v>20129012.724936165</v>
      </c>
      <c r="H89" s="17">
        <f t="shared" si="11"/>
        <v>126303000</v>
      </c>
      <c r="I89" s="17">
        <f t="shared" si="14"/>
        <v>397051330.84834033</v>
      </c>
      <c r="J89" s="16">
        <f t="shared" si="12"/>
        <v>848.0849659492845</v>
      </c>
    </row>
    <row r="90" spans="1:10" ht="15">
      <c r="A90" s="1">
        <v>90</v>
      </c>
      <c r="B90" s="2">
        <v>468174</v>
      </c>
      <c r="C90" s="2">
        <v>106809</v>
      </c>
      <c r="D90" s="18">
        <v>90</v>
      </c>
      <c r="E90" s="17">
        <f t="shared" si="13"/>
        <v>397051330.84834033</v>
      </c>
      <c r="F90" s="17">
        <f t="shared" si="9"/>
        <v>3558288.675351743</v>
      </c>
      <c r="G90" s="17">
        <f t="shared" si="10"/>
        <v>16024384.780947683</v>
      </c>
      <c r="H90" s="17">
        <f t="shared" si="11"/>
        <v>106809000</v>
      </c>
      <c r="I90" s="17">
        <f t="shared" si="14"/>
        <v>309825004.30463976</v>
      </c>
      <c r="J90" s="19">
        <f t="shared" si="12"/>
        <v>857.3741350286822</v>
      </c>
    </row>
    <row r="91" spans="1:10" ht="15">
      <c r="A91" s="1">
        <v>91</v>
      </c>
      <c r="B91" s="2">
        <v>361365</v>
      </c>
      <c r="C91" s="2">
        <v>88813</v>
      </c>
      <c r="D91" s="18">
        <v>91</v>
      </c>
      <c r="E91" s="17">
        <f t="shared" si="13"/>
        <v>309825004.30463976</v>
      </c>
      <c r="F91" s="17">
        <f t="shared" si="9"/>
        <v>2746502.3413698385</v>
      </c>
      <c r="G91" s="17">
        <f t="shared" si="10"/>
        <v>12502860.265840385</v>
      </c>
      <c r="H91" s="17">
        <f t="shared" si="11"/>
        <v>88813000</v>
      </c>
      <c r="I91" s="17">
        <f t="shared" si="14"/>
        <v>236261366.91185004</v>
      </c>
      <c r="J91" s="16">
        <f t="shared" si="12"/>
        <v>866.8487734885455</v>
      </c>
    </row>
    <row r="92" spans="1:10" ht="15">
      <c r="A92" s="1">
        <v>92</v>
      </c>
      <c r="B92" s="2">
        <v>272552</v>
      </c>
      <c r="C92" s="2">
        <v>72480</v>
      </c>
      <c r="D92" s="18">
        <v>92</v>
      </c>
      <c r="E92" s="17">
        <f t="shared" si="13"/>
        <v>236261366.91185004</v>
      </c>
      <c r="F92" s="17">
        <f t="shared" si="9"/>
        <v>2071491.99879632</v>
      </c>
      <c r="G92" s="17">
        <f t="shared" si="10"/>
        <v>9533314.356425853</v>
      </c>
      <c r="H92" s="17">
        <f t="shared" si="11"/>
        <v>72480000</v>
      </c>
      <c r="I92" s="17">
        <f t="shared" si="14"/>
        <v>175386173.2670722</v>
      </c>
      <c r="J92" s="16">
        <f t="shared" si="12"/>
        <v>876.6152848328212</v>
      </c>
    </row>
    <row r="93" spans="1:10" ht="15">
      <c r="A93" s="1">
        <v>93</v>
      </c>
      <c r="B93" s="2">
        <v>200072</v>
      </c>
      <c r="C93" s="2">
        <v>57881</v>
      </c>
      <c r="D93" s="18">
        <v>93</v>
      </c>
      <c r="E93" s="17">
        <f t="shared" si="13"/>
        <v>175386173.2670722</v>
      </c>
      <c r="F93" s="17">
        <f t="shared" si="9"/>
        <v>1520618.2570048186</v>
      </c>
      <c r="G93" s="17">
        <f t="shared" si="10"/>
        <v>7076271.660963081</v>
      </c>
      <c r="H93" s="17">
        <f t="shared" si="11"/>
        <v>57881000</v>
      </c>
      <c r="I93" s="17">
        <f t="shared" si="14"/>
        <v>126102063.18504012</v>
      </c>
      <c r="J93" s="16">
        <f t="shared" si="12"/>
        <v>886.8498230200232</v>
      </c>
    </row>
    <row r="94" spans="1:10" ht="15">
      <c r="A94" s="1">
        <v>94</v>
      </c>
      <c r="B94" s="2">
        <v>142191</v>
      </c>
      <c r="C94" s="2">
        <v>45026</v>
      </c>
      <c r="D94" s="18">
        <v>94</v>
      </c>
      <c r="E94" s="17">
        <f t="shared" si="13"/>
        <v>126102063.18504012</v>
      </c>
      <c r="F94" s="17">
        <f t="shared" si="9"/>
        <v>1080702.100152806</v>
      </c>
      <c r="G94" s="17">
        <f t="shared" si="10"/>
        <v>5087310.611407717</v>
      </c>
      <c r="H94" s="17">
        <f t="shared" si="11"/>
        <v>45026000</v>
      </c>
      <c r="I94" s="17">
        <f t="shared" si="14"/>
        <v>87244075.89660063</v>
      </c>
      <c r="J94" s="16">
        <f t="shared" si="12"/>
        <v>897.8961137920098</v>
      </c>
    </row>
    <row r="95" spans="1:10" ht="15">
      <c r="A95" s="1">
        <v>95</v>
      </c>
      <c r="B95" s="2">
        <v>97165</v>
      </c>
      <c r="C95" s="2">
        <v>34128</v>
      </c>
      <c r="D95" s="18">
        <v>95</v>
      </c>
      <c r="E95" s="17">
        <f t="shared" si="13"/>
        <v>87244075.89660063</v>
      </c>
      <c r="F95" s="17">
        <f t="shared" si="9"/>
        <v>738488.5088461814</v>
      </c>
      <c r="G95" s="17">
        <f t="shared" si="10"/>
        <v>3519302.5762178726</v>
      </c>
      <c r="H95" s="17">
        <f t="shared" si="11"/>
        <v>34128000</v>
      </c>
      <c r="I95" s="17">
        <f t="shared" si="14"/>
        <v>57373866.98166469</v>
      </c>
      <c r="J95" s="19">
        <f t="shared" si="12"/>
        <v>910.1617618488299</v>
      </c>
    </row>
    <row r="96" spans="1:10" ht="15">
      <c r="A96" s="1">
        <v>96</v>
      </c>
      <c r="B96" s="2">
        <v>63037</v>
      </c>
      <c r="C96" s="2">
        <v>25250</v>
      </c>
      <c r="D96" s="18">
        <v>96</v>
      </c>
      <c r="E96" s="17">
        <f t="shared" si="13"/>
        <v>57373866.98166469</v>
      </c>
      <c r="F96" s="17">
        <f t="shared" si="9"/>
        <v>479103.58804236853</v>
      </c>
      <c r="G96" s="17">
        <f t="shared" si="10"/>
        <v>2314118.8227882823</v>
      </c>
      <c r="H96" s="17">
        <f t="shared" si="11"/>
        <v>25250000</v>
      </c>
      <c r="I96" s="17">
        <f t="shared" si="14"/>
        <v>34917089.39249534</v>
      </c>
      <c r="J96" s="16">
        <f t="shared" si="12"/>
        <v>924.0503186941366</v>
      </c>
    </row>
    <row r="97" spans="1:10" ht="15">
      <c r="A97" s="1">
        <v>97</v>
      </c>
      <c r="B97" s="2">
        <v>37787</v>
      </c>
      <c r="C97" s="2">
        <v>18456</v>
      </c>
      <c r="D97" s="18">
        <v>97</v>
      </c>
      <c r="E97" s="17">
        <f t="shared" si="13"/>
        <v>34917089.39249534</v>
      </c>
      <c r="F97" s="17">
        <f t="shared" si="9"/>
        <v>287194.62032388884</v>
      </c>
      <c r="G97" s="17">
        <f t="shared" si="10"/>
        <v>1408171.3605127693</v>
      </c>
      <c r="H97" s="17">
        <f t="shared" si="11"/>
        <v>18456000</v>
      </c>
      <c r="I97" s="17">
        <f t="shared" si="14"/>
        <v>18156455.373332</v>
      </c>
      <c r="J97" s="16">
        <f t="shared" si="12"/>
        <v>939.2403586639077</v>
      </c>
    </row>
    <row r="98" spans="1:10" ht="15">
      <c r="A98" s="1">
        <v>98</v>
      </c>
      <c r="B98" s="2">
        <v>19331</v>
      </c>
      <c r="C98" s="2">
        <v>12916</v>
      </c>
      <c r="D98" s="18">
        <v>98</v>
      </c>
      <c r="E98" s="17">
        <f t="shared" si="13"/>
        <v>18156455.373332</v>
      </c>
      <c r="F98" s="17">
        <f t="shared" si="9"/>
        <v>146922.4655432052</v>
      </c>
      <c r="G98" s="17">
        <f t="shared" si="10"/>
        <v>732135.1135550083</v>
      </c>
      <c r="H98" s="17">
        <f t="shared" si="11"/>
        <v>12916000</v>
      </c>
      <c r="I98" s="17">
        <f t="shared" si="14"/>
        <v>6119512.952430215</v>
      </c>
      <c r="J98" s="16">
        <f t="shared" si="12"/>
        <v>953.938106380392</v>
      </c>
    </row>
    <row r="99" spans="1:10" ht="15">
      <c r="A99" s="1">
        <v>99</v>
      </c>
      <c r="B99" s="2">
        <v>6415</v>
      </c>
      <c r="C99" s="2">
        <v>6415</v>
      </c>
      <c r="D99" s="18">
        <v>99</v>
      </c>
      <c r="E99" s="17">
        <f t="shared" si="13"/>
        <v>6119512.952430215</v>
      </c>
      <c r="F99" s="17">
        <f t="shared" si="9"/>
        <v>48756.278333229595</v>
      </c>
      <c r="G99" s="17">
        <f t="shared" si="10"/>
        <v>246730.7692305378</v>
      </c>
      <c r="H99" s="17">
        <f t="shared" si="11"/>
        <v>6415000</v>
      </c>
      <c r="I99" s="17">
        <f t="shared" si="14"/>
        <v>-6.017275154590607E-06</v>
      </c>
      <c r="J99" s="16" t="s">
        <v>12</v>
      </c>
    </row>
    <row r="101" spans="1:3" s="5" customFormat="1" ht="15">
      <c r="A101" s="4" t="s">
        <v>0</v>
      </c>
      <c r="B101" s="1" t="s">
        <v>2</v>
      </c>
      <c r="C101" s="1" t="s">
        <v>1</v>
      </c>
    </row>
    <row r="102" spans="2:3" ht="15">
      <c r="B102" s="6">
        <v>10000000</v>
      </c>
      <c r="C102" s="6">
        <v>70800</v>
      </c>
    </row>
    <row r="104" ht="17.25">
      <c r="A104" s="7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6"/>
  <sheetViews>
    <sheetView tabSelected="1" zoomScalePageLayoutView="0" workbookViewId="0" topLeftCell="A1">
      <selection activeCell="A203" sqref="A203:I274"/>
    </sheetView>
  </sheetViews>
  <sheetFormatPr defaultColWidth="9.140625" defaultRowHeight="12.75"/>
  <cols>
    <col min="1" max="1" width="15.421875" style="1" customWidth="1"/>
    <col min="2" max="2" width="14.140625" style="2" customWidth="1"/>
    <col min="3" max="3" width="24.7109375" style="2" customWidth="1"/>
    <col min="4" max="4" width="13.7109375" style="3" customWidth="1"/>
    <col min="5" max="5" width="18.421875" style="3" customWidth="1"/>
    <col min="6" max="6" width="14.00390625" style="3" customWidth="1"/>
    <col min="7" max="7" width="26.8515625" style="3" customWidth="1"/>
    <col min="8" max="8" width="20.28125" style="3" customWidth="1"/>
    <col min="9" max="9" width="23.7109375" style="3" customWidth="1"/>
    <col min="10" max="10" width="14.28125" style="3" customWidth="1"/>
    <col min="11" max="11" width="9.140625" style="3" customWidth="1"/>
    <col min="12" max="12" width="11.28125" style="3" customWidth="1"/>
    <col min="13" max="13" width="10.8515625" style="3" bestFit="1" customWidth="1"/>
    <col min="14" max="14" width="15.8515625" style="3" bestFit="1" customWidth="1"/>
    <col min="15" max="16" width="9.140625" style="3" customWidth="1"/>
    <col min="17" max="17" width="12.7109375" style="3" customWidth="1"/>
    <col min="18" max="18" width="10.8515625" style="3" bestFit="1" customWidth="1"/>
    <col min="19" max="19" width="14.8515625" style="3" bestFit="1" customWidth="1"/>
    <col min="20" max="16384" width="9.140625" style="3" customWidth="1"/>
  </cols>
  <sheetData>
    <row r="1" ht="15">
      <c r="B1" s="2" t="s">
        <v>32</v>
      </c>
    </row>
    <row r="2" ht="15">
      <c r="A2" s="1" t="s">
        <v>34</v>
      </c>
    </row>
    <row r="3" spans="1:5" ht="15">
      <c r="A3" s="1" t="s">
        <v>35</v>
      </c>
      <c r="B3" s="31">
        <v>100000</v>
      </c>
      <c r="D3" s="3" t="s">
        <v>37</v>
      </c>
      <c r="E3" s="33">
        <v>0.05</v>
      </c>
    </row>
    <row r="4" spans="1:5" ht="15">
      <c r="A4" s="1" t="s">
        <v>36</v>
      </c>
      <c r="B4" s="2">
        <v>40</v>
      </c>
      <c r="D4" s="3" t="s">
        <v>41</v>
      </c>
      <c r="E4" s="3">
        <f>1/(1+E3)</f>
        <v>0.9523809523809523</v>
      </c>
    </row>
    <row r="5" spans="12:16" ht="15">
      <c r="L5" s="3" t="s">
        <v>47</v>
      </c>
      <c r="P5" s="3" t="s">
        <v>47</v>
      </c>
    </row>
    <row r="6" spans="2:16" ht="15" customHeight="1">
      <c r="B6" s="26"/>
      <c r="D6" s="3" t="s">
        <v>33</v>
      </c>
      <c r="G6" s="3" t="s">
        <v>38</v>
      </c>
      <c r="K6" s="3" t="s">
        <v>46</v>
      </c>
      <c r="P6" s="3" t="s">
        <v>71</v>
      </c>
    </row>
    <row r="7" spans="1:14" ht="15.75" customHeight="1">
      <c r="A7" s="1" t="s">
        <v>43</v>
      </c>
      <c r="B7" s="27" t="s">
        <v>30</v>
      </c>
      <c r="C7" s="28" t="s">
        <v>31</v>
      </c>
      <c r="D7" s="29" t="s">
        <v>73</v>
      </c>
      <c r="E7" s="35" t="s">
        <v>39</v>
      </c>
      <c r="F7" s="35" t="s">
        <v>14</v>
      </c>
      <c r="G7" s="35" t="s">
        <v>40</v>
      </c>
      <c r="H7" s="35" t="s">
        <v>42</v>
      </c>
      <c r="I7" s="34" t="s">
        <v>44</v>
      </c>
      <c r="J7" s="3" t="s">
        <v>43</v>
      </c>
      <c r="K7" s="35" t="s">
        <v>39</v>
      </c>
      <c r="L7" s="34" t="s">
        <v>49</v>
      </c>
      <c r="M7" s="40" t="s">
        <v>48</v>
      </c>
      <c r="N7" s="3" t="s">
        <v>50</v>
      </c>
    </row>
    <row r="8" spans="1:14" ht="15">
      <c r="A8" s="1">
        <v>40</v>
      </c>
      <c r="B8" s="2">
        <v>9241359</v>
      </c>
      <c r="C8" s="2">
        <v>32622</v>
      </c>
      <c r="D8" s="30">
        <f aca="true" t="shared" si="0" ref="D8:D32">+C8/B8</f>
        <v>0.003530000295411097</v>
      </c>
      <c r="E8" s="3">
        <v>0</v>
      </c>
      <c r="J8" s="3">
        <v>40</v>
      </c>
      <c r="K8" s="3">
        <v>0</v>
      </c>
      <c r="L8" s="3">
        <f>+$E$4^K8</f>
        <v>1</v>
      </c>
      <c r="M8" s="3">
        <v>1</v>
      </c>
      <c r="N8" s="3">
        <f>+M8*L8</f>
        <v>1</v>
      </c>
    </row>
    <row r="9" spans="1:14" ht="15">
      <c r="A9" s="1">
        <v>41</v>
      </c>
      <c r="B9" s="2">
        <v>9208737</v>
      </c>
      <c r="C9" s="2">
        <v>35362</v>
      </c>
      <c r="D9" s="30">
        <f t="shared" si="0"/>
        <v>0.003840048857948707</v>
      </c>
      <c r="E9" s="3">
        <f>+E8+1</f>
        <v>1</v>
      </c>
      <c r="F9" s="36">
        <f>+$B$3</f>
        <v>100000</v>
      </c>
      <c r="G9" s="3">
        <f>+$E$4^E9</f>
        <v>0.9523809523809523</v>
      </c>
      <c r="H9" s="38">
        <f>(+B8-B9)/$B$8</f>
        <v>0.003530000295411097</v>
      </c>
      <c r="I9" s="32">
        <f>+F9*G9*H9</f>
        <v>336.1905043248664</v>
      </c>
      <c r="J9" s="3">
        <f>+J8+1</f>
        <v>41</v>
      </c>
      <c r="K9" s="3">
        <f>+K8+1</f>
        <v>1</v>
      </c>
      <c r="L9" s="3">
        <f aca="true" t="shared" si="1" ref="L9:L67">+$E$4^K9</f>
        <v>0.9523809523809523</v>
      </c>
      <c r="M9" s="41">
        <f>+B9/$B$8</f>
        <v>0.9964699997045889</v>
      </c>
      <c r="N9" s="3">
        <f aca="true" t="shared" si="2" ref="N9:N67">+M9*L9</f>
        <v>0.9490190473377037</v>
      </c>
    </row>
    <row r="10" spans="1:14" ht="15">
      <c r="A10" s="1">
        <v>42</v>
      </c>
      <c r="B10" s="2">
        <v>9173375</v>
      </c>
      <c r="C10" s="2">
        <v>38253</v>
      </c>
      <c r="D10" s="30">
        <f t="shared" si="0"/>
        <v>0.004170002861542235</v>
      </c>
      <c r="E10" s="3">
        <f aca="true" t="shared" si="3" ref="E10:E67">+E9+1</f>
        <v>2</v>
      </c>
      <c r="F10" s="36">
        <f aca="true" t="shared" si="4" ref="F10:F67">+$B$3</f>
        <v>100000</v>
      </c>
      <c r="G10" s="3">
        <f aca="true" t="shared" si="5" ref="G10:G67">+$E$4^E10</f>
        <v>0.9070294784580498</v>
      </c>
      <c r="H10" s="38">
        <f aca="true" t="shared" si="6" ref="H10:H67">(+B9-B10)/$B$8</f>
        <v>0.0038264934843457547</v>
      </c>
      <c r="I10" s="32">
        <f aca="true" t="shared" si="7" ref="I10:I67">+F10*G10*H10</f>
        <v>347.0742389429256</v>
      </c>
      <c r="J10" s="3">
        <f>+J9+1</f>
        <v>42</v>
      </c>
      <c r="K10" s="3">
        <f aca="true" t="shared" si="8" ref="K10:K67">+K9+1</f>
        <v>2</v>
      </c>
      <c r="L10" s="3">
        <f t="shared" si="1"/>
        <v>0.9070294784580498</v>
      </c>
      <c r="M10" s="41">
        <f aca="true" t="shared" si="9" ref="M10:M67">+B10/$B$8</f>
        <v>0.9926435062202431</v>
      </c>
      <c r="N10" s="3">
        <f t="shared" si="2"/>
        <v>0.900356921741717</v>
      </c>
    </row>
    <row r="11" spans="1:14" ht="15">
      <c r="A11" s="1">
        <v>43</v>
      </c>
      <c r="B11" s="2">
        <v>9135122</v>
      </c>
      <c r="C11" s="2">
        <v>41382</v>
      </c>
      <c r="D11" s="30">
        <f t="shared" si="0"/>
        <v>0.004529988762054848</v>
      </c>
      <c r="E11" s="3">
        <f t="shared" si="3"/>
        <v>3</v>
      </c>
      <c r="F11" s="36">
        <f t="shared" si="4"/>
        <v>100000</v>
      </c>
      <c r="G11" s="3">
        <f t="shared" si="5"/>
        <v>0.863837598531476</v>
      </c>
      <c r="H11" s="38">
        <f t="shared" si="6"/>
        <v>0.004139326261429732</v>
      </c>
      <c r="I11" s="32">
        <f t="shared" si="7"/>
        <v>357.5705657211732</v>
      </c>
      <c r="J11" s="3">
        <f aca="true" t="shared" si="10" ref="J11:J67">+J10+1</f>
        <v>43</v>
      </c>
      <c r="K11" s="3">
        <f t="shared" si="8"/>
        <v>3</v>
      </c>
      <c r="L11" s="3">
        <f t="shared" si="1"/>
        <v>0.863837598531476</v>
      </c>
      <c r="M11" s="41">
        <f t="shared" si="9"/>
        <v>0.9885041799588135</v>
      </c>
      <c r="N11" s="3">
        <f t="shared" si="2"/>
        <v>0.8539070769539474</v>
      </c>
    </row>
    <row r="12" spans="1:14" ht="15">
      <c r="A12" s="1">
        <v>44</v>
      </c>
      <c r="B12" s="2">
        <v>9093740</v>
      </c>
      <c r="C12" s="2">
        <v>44741</v>
      </c>
      <c r="D12" s="30">
        <f t="shared" si="0"/>
        <v>0.004919977918876062</v>
      </c>
      <c r="E12" s="3">
        <f t="shared" si="3"/>
        <v>4</v>
      </c>
      <c r="F12" s="36">
        <f t="shared" si="4"/>
        <v>100000</v>
      </c>
      <c r="G12" s="3">
        <f t="shared" si="5"/>
        <v>0.8227024747918819</v>
      </c>
      <c r="H12" s="38">
        <f t="shared" si="6"/>
        <v>0.004477912826457667</v>
      </c>
      <c r="I12" s="32">
        <f t="shared" si="7"/>
        <v>368.3989964229033</v>
      </c>
      <c r="J12" s="3">
        <f t="shared" si="10"/>
        <v>44</v>
      </c>
      <c r="K12" s="3">
        <f t="shared" si="8"/>
        <v>4</v>
      </c>
      <c r="L12" s="3">
        <f t="shared" si="1"/>
        <v>0.8227024747918819</v>
      </c>
      <c r="M12" s="41">
        <f t="shared" si="9"/>
        <v>0.9840262671323557</v>
      </c>
      <c r="N12" s="3">
        <f t="shared" si="2"/>
        <v>0.8095608452300065</v>
      </c>
    </row>
    <row r="13" spans="1:14" ht="15">
      <c r="A13" s="1">
        <v>45</v>
      </c>
      <c r="B13" s="2">
        <v>9048999</v>
      </c>
      <c r="C13" s="2">
        <v>48412</v>
      </c>
      <c r="D13" s="30">
        <f t="shared" si="0"/>
        <v>0.005349984014806499</v>
      </c>
      <c r="E13" s="3">
        <f t="shared" si="3"/>
        <v>5</v>
      </c>
      <c r="F13" s="36">
        <f t="shared" si="4"/>
        <v>100000</v>
      </c>
      <c r="G13" s="3">
        <f t="shared" si="5"/>
        <v>0.7835261664684589</v>
      </c>
      <c r="H13" s="38">
        <f t="shared" si="6"/>
        <v>0.004841387505885228</v>
      </c>
      <c r="I13" s="32">
        <f t="shared" si="7"/>
        <v>379.33537928745454</v>
      </c>
      <c r="J13" s="3">
        <f t="shared" si="10"/>
        <v>45</v>
      </c>
      <c r="K13" s="3">
        <f t="shared" si="8"/>
        <v>5</v>
      </c>
      <c r="L13" s="3">
        <f t="shared" si="1"/>
        <v>0.7835261664684589</v>
      </c>
      <c r="M13" s="41">
        <f t="shared" si="9"/>
        <v>0.9791848796264705</v>
      </c>
      <c r="N13" s="3">
        <f t="shared" si="2"/>
        <v>0.7672169749976078</v>
      </c>
    </row>
    <row r="14" spans="1:14" ht="15">
      <c r="A14" s="1">
        <v>46</v>
      </c>
      <c r="B14" s="2">
        <v>9000587</v>
      </c>
      <c r="C14" s="2">
        <v>52473</v>
      </c>
      <c r="D14" s="30">
        <f t="shared" si="0"/>
        <v>0.0058299530908372975</v>
      </c>
      <c r="E14" s="3">
        <f t="shared" si="3"/>
        <v>6</v>
      </c>
      <c r="F14" s="36">
        <f t="shared" si="4"/>
        <v>100000</v>
      </c>
      <c r="G14" s="3">
        <f t="shared" si="5"/>
        <v>0.7462153966366275</v>
      </c>
      <c r="H14" s="38">
        <f t="shared" si="6"/>
        <v>0.005238623453541843</v>
      </c>
      <c r="I14" s="32">
        <f t="shared" si="7"/>
        <v>390.91414782146666</v>
      </c>
      <c r="J14" s="3">
        <f t="shared" si="10"/>
        <v>46</v>
      </c>
      <c r="K14" s="3">
        <f t="shared" si="8"/>
        <v>6</v>
      </c>
      <c r="L14" s="3">
        <f t="shared" si="1"/>
        <v>0.7462153966366275</v>
      </c>
      <c r="M14" s="41">
        <f t="shared" si="9"/>
        <v>0.9739462561729286</v>
      </c>
      <c r="N14" s="3">
        <f t="shared" si="2"/>
        <v>0.7267736918528404</v>
      </c>
    </row>
    <row r="15" spans="1:14" ht="15">
      <c r="A15" s="1">
        <v>47</v>
      </c>
      <c r="B15" s="2">
        <v>8948114</v>
      </c>
      <c r="C15" s="2">
        <v>56910</v>
      </c>
      <c r="D15" s="30">
        <f t="shared" si="0"/>
        <v>0.006359999436752818</v>
      </c>
      <c r="E15" s="3">
        <f t="shared" si="3"/>
        <v>7</v>
      </c>
      <c r="F15" s="36">
        <f t="shared" si="4"/>
        <v>100000</v>
      </c>
      <c r="G15" s="3">
        <f t="shared" si="5"/>
        <v>0.7106813301301214</v>
      </c>
      <c r="H15" s="38">
        <f t="shared" si="6"/>
        <v>0.00567806098648478</v>
      </c>
      <c r="I15" s="32">
        <f t="shared" si="7"/>
        <v>403.5291934434952</v>
      </c>
      <c r="J15" s="3">
        <f t="shared" si="10"/>
        <v>47</v>
      </c>
      <c r="K15" s="3">
        <f t="shared" si="8"/>
        <v>7</v>
      </c>
      <c r="L15" s="3">
        <f t="shared" si="1"/>
        <v>0.7106813301301214</v>
      </c>
      <c r="M15" s="41">
        <f t="shared" si="9"/>
        <v>0.9682681951864439</v>
      </c>
      <c r="N15" s="3">
        <f t="shared" si="2"/>
        <v>0.6881301288777939</v>
      </c>
    </row>
    <row r="16" spans="1:14" ht="15">
      <c r="A16" s="1">
        <v>48</v>
      </c>
      <c r="B16" s="2">
        <v>8891204</v>
      </c>
      <c r="C16" s="2">
        <v>61794</v>
      </c>
      <c r="D16" s="30">
        <f t="shared" si="0"/>
        <v>0.006950014868627466</v>
      </c>
      <c r="E16" s="3">
        <f t="shared" si="3"/>
        <v>8</v>
      </c>
      <c r="F16" s="36">
        <f t="shared" si="4"/>
        <v>100000</v>
      </c>
      <c r="G16" s="3">
        <f t="shared" si="5"/>
        <v>0.676839362028687</v>
      </c>
      <c r="H16" s="38">
        <f t="shared" si="6"/>
        <v>0.00615818517601145</v>
      </c>
      <c r="I16" s="32">
        <f t="shared" si="7"/>
        <v>416.8102125786108</v>
      </c>
      <c r="J16" s="3">
        <f t="shared" si="10"/>
        <v>48</v>
      </c>
      <c r="K16" s="3">
        <f t="shared" si="8"/>
        <v>8</v>
      </c>
      <c r="L16" s="3">
        <f t="shared" si="1"/>
        <v>0.676839362028687</v>
      </c>
      <c r="M16" s="41">
        <f t="shared" si="9"/>
        <v>0.9621100100104325</v>
      </c>
      <c r="N16" s="3">
        <f t="shared" si="2"/>
        <v>0.6511939253768748</v>
      </c>
    </row>
    <row r="17" spans="1:19" ht="18">
      <c r="A17" s="1">
        <v>49</v>
      </c>
      <c r="B17" s="2">
        <v>8829410</v>
      </c>
      <c r="C17" s="2">
        <v>67104</v>
      </c>
      <c r="D17" s="30">
        <f t="shared" si="0"/>
        <v>0.007600054816799763</v>
      </c>
      <c r="E17" s="3">
        <f t="shared" si="3"/>
        <v>9</v>
      </c>
      <c r="F17" s="36">
        <f t="shared" si="4"/>
        <v>100000</v>
      </c>
      <c r="G17" s="3">
        <f t="shared" si="5"/>
        <v>0.6446089162177971</v>
      </c>
      <c r="H17" s="38">
        <f t="shared" si="6"/>
        <v>0.006686678874827825</v>
      </c>
      <c r="I17" s="32">
        <f t="shared" si="7"/>
        <v>431.02928225992036</v>
      </c>
      <c r="J17" s="3">
        <f t="shared" si="10"/>
        <v>49</v>
      </c>
      <c r="K17" s="3">
        <f t="shared" si="8"/>
        <v>9</v>
      </c>
      <c r="L17" s="3">
        <f t="shared" si="1"/>
        <v>0.6446089162177971</v>
      </c>
      <c r="M17" s="41">
        <f t="shared" si="9"/>
        <v>0.9554233311356046</v>
      </c>
      <c r="N17" s="3">
        <f t="shared" si="2"/>
        <v>0.6158743980125196</v>
      </c>
      <c r="O17" s="35" t="s">
        <v>43</v>
      </c>
      <c r="P17" s="35" t="s">
        <v>39</v>
      </c>
      <c r="Q17" s="34" t="s">
        <v>49</v>
      </c>
      <c r="R17" s="40" t="s">
        <v>48</v>
      </c>
      <c r="S17" s="3" t="s">
        <v>50</v>
      </c>
    </row>
    <row r="18" spans="1:19" ht="15">
      <c r="A18" s="1">
        <v>50</v>
      </c>
      <c r="B18" s="2">
        <v>8762306</v>
      </c>
      <c r="C18" s="2">
        <v>72902</v>
      </c>
      <c r="D18" s="30">
        <f t="shared" si="0"/>
        <v>0.0083199559567995</v>
      </c>
      <c r="E18" s="3">
        <f t="shared" si="3"/>
        <v>10</v>
      </c>
      <c r="F18" s="36">
        <f t="shared" si="4"/>
        <v>100000</v>
      </c>
      <c r="G18" s="3">
        <f t="shared" si="5"/>
        <v>0.6139132535407591</v>
      </c>
      <c r="H18" s="38">
        <f t="shared" si="6"/>
        <v>0.007261269689880027</v>
      </c>
      <c r="I18" s="32">
        <f t="shared" si="7"/>
        <v>445.7789700151146</v>
      </c>
      <c r="J18" s="3">
        <f t="shared" si="10"/>
        <v>50</v>
      </c>
      <c r="K18" s="3">
        <f t="shared" si="8"/>
        <v>10</v>
      </c>
      <c r="L18" s="3">
        <f t="shared" si="1"/>
        <v>0.6139132535407591</v>
      </c>
      <c r="M18" s="41">
        <f t="shared" si="9"/>
        <v>0.9481620614457246</v>
      </c>
      <c r="N18" s="3">
        <f t="shared" si="2"/>
        <v>0.5820892560260579</v>
      </c>
      <c r="O18" s="3">
        <v>50</v>
      </c>
      <c r="P18" s="3">
        <v>0</v>
      </c>
      <c r="Q18" s="3">
        <v>1</v>
      </c>
      <c r="R18" s="3">
        <v>1</v>
      </c>
      <c r="S18" s="3">
        <f>+Q18*R18</f>
        <v>1</v>
      </c>
    </row>
    <row r="19" spans="1:19" ht="15">
      <c r="A19" s="1">
        <v>51</v>
      </c>
      <c r="B19" s="2">
        <v>8689404</v>
      </c>
      <c r="C19" s="2">
        <v>79160</v>
      </c>
      <c r="D19" s="30">
        <f t="shared" si="0"/>
        <v>0.009109945860498602</v>
      </c>
      <c r="E19" s="3">
        <f t="shared" si="3"/>
        <v>11</v>
      </c>
      <c r="F19" s="36">
        <f t="shared" si="4"/>
        <v>100000</v>
      </c>
      <c r="G19" s="3">
        <f t="shared" si="5"/>
        <v>0.5846792890864373</v>
      </c>
      <c r="H19" s="38">
        <f t="shared" si="6"/>
        <v>0.007888666591136649</v>
      </c>
      <c r="I19" s="32">
        <f t="shared" si="7"/>
        <v>461.2339974345704</v>
      </c>
      <c r="J19" s="3">
        <f t="shared" si="10"/>
        <v>51</v>
      </c>
      <c r="K19" s="3">
        <f t="shared" si="8"/>
        <v>11</v>
      </c>
      <c r="L19" s="3">
        <f t="shared" si="1"/>
        <v>0.5846792890864373</v>
      </c>
      <c r="M19" s="41">
        <f t="shared" si="9"/>
        <v>0.9402733948545879</v>
      </c>
      <c r="N19" s="3">
        <f t="shared" si="2"/>
        <v>0.5497583800504714</v>
      </c>
      <c r="O19" s="3">
        <f>+O18+1</f>
        <v>51</v>
      </c>
      <c r="P19" s="3">
        <f>+P18+1</f>
        <v>1</v>
      </c>
      <c r="Q19" s="3">
        <f>+$E$4^P19</f>
        <v>0.9523809523809523</v>
      </c>
      <c r="R19" s="41">
        <f>+B19/$B$18</f>
        <v>0.9916800440432005</v>
      </c>
      <c r="S19" s="41">
        <f>+Q19*R19</f>
        <v>0.9444571848030481</v>
      </c>
    </row>
    <row r="20" spans="1:19" ht="15">
      <c r="A20" s="1">
        <v>52</v>
      </c>
      <c r="B20" s="2">
        <v>8610244</v>
      </c>
      <c r="C20" s="2">
        <v>85758</v>
      </c>
      <c r="D20" s="30">
        <f t="shared" si="0"/>
        <v>0.009959996487904408</v>
      </c>
      <c r="E20" s="3">
        <f t="shared" si="3"/>
        <v>12</v>
      </c>
      <c r="F20" s="36">
        <f t="shared" si="4"/>
        <v>100000</v>
      </c>
      <c r="G20" s="3">
        <f t="shared" si="5"/>
        <v>0.5568374181775593</v>
      </c>
      <c r="H20" s="38">
        <f t="shared" si="6"/>
        <v>0.008565839721192521</v>
      </c>
      <c r="I20" s="32">
        <f t="shared" si="7"/>
        <v>476.97800748716276</v>
      </c>
      <c r="J20" s="3">
        <f t="shared" si="10"/>
        <v>52</v>
      </c>
      <c r="K20" s="3">
        <f t="shared" si="8"/>
        <v>12</v>
      </c>
      <c r="L20" s="3">
        <f t="shared" si="1"/>
        <v>0.5568374181775593</v>
      </c>
      <c r="M20" s="41">
        <f t="shared" si="9"/>
        <v>0.9317075551333954</v>
      </c>
      <c r="N20" s="3">
        <f t="shared" si="2"/>
        <v>0.5188096294970058</v>
      </c>
      <c r="O20" s="3">
        <f aca="true" t="shared" si="11" ref="O20:O67">+O19+1</f>
        <v>52</v>
      </c>
      <c r="P20" s="3">
        <f aca="true" t="shared" si="12" ref="P20:P67">+P19+1</f>
        <v>2</v>
      </c>
      <c r="Q20" s="3">
        <f aca="true" t="shared" si="13" ref="Q20:Q67">+$E$4^P20</f>
        <v>0.9070294784580498</v>
      </c>
      <c r="R20" s="41">
        <f aca="true" t="shared" si="14" ref="R20:R67">+B20/$B$18</f>
        <v>0.9826458925310301</v>
      </c>
      <c r="S20" s="3">
        <f aca="true" t="shared" si="15" ref="S20:S66">+Q20*R20</f>
        <v>0.8912887914113651</v>
      </c>
    </row>
    <row r="21" spans="1:19" ht="15">
      <c r="A21" s="1">
        <v>53</v>
      </c>
      <c r="B21" s="2">
        <v>8524486</v>
      </c>
      <c r="C21" s="2">
        <v>92832</v>
      </c>
      <c r="D21" s="30">
        <f t="shared" si="0"/>
        <v>0.010890040760228828</v>
      </c>
      <c r="E21" s="3">
        <f t="shared" si="3"/>
        <v>13</v>
      </c>
      <c r="F21" s="36">
        <f t="shared" si="4"/>
        <v>100000</v>
      </c>
      <c r="G21" s="3">
        <f t="shared" si="5"/>
        <v>0.5303213506452945</v>
      </c>
      <c r="H21" s="38">
        <f t="shared" si="6"/>
        <v>0.009279803976882621</v>
      </c>
      <c r="I21" s="32">
        <f t="shared" si="7"/>
        <v>492.1278178743967</v>
      </c>
      <c r="J21" s="3">
        <f t="shared" si="10"/>
        <v>53</v>
      </c>
      <c r="K21" s="3">
        <f t="shared" si="8"/>
        <v>13</v>
      </c>
      <c r="L21" s="3">
        <f t="shared" si="1"/>
        <v>0.5303213506452945</v>
      </c>
      <c r="M21" s="41">
        <f t="shared" si="9"/>
        <v>0.9224277511565128</v>
      </c>
      <c r="N21" s="3">
        <f t="shared" si="2"/>
        <v>0.4891831308660235</v>
      </c>
      <c r="O21" s="3">
        <f t="shared" si="11"/>
        <v>53</v>
      </c>
      <c r="P21" s="3">
        <f t="shared" si="12"/>
        <v>3</v>
      </c>
      <c r="Q21" s="3">
        <f t="shared" si="13"/>
        <v>0.863837598531476</v>
      </c>
      <c r="R21" s="41">
        <f t="shared" si="14"/>
        <v>0.9728587428925674</v>
      </c>
      <c r="S21" s="3">
        <f t="shared" si="15"/>
        <v>0.8403919601706661</v>
      </c>
    </row>
    <row r="22" spans="1:19" ht="15">
      <c r="A22" s="1">
        <v>54</v>
      </c>
      <c r="B22" s="2">
        <v>8431654</v>
      </c>
      <c r="C22" s="2">
        <v>100337</v>
      </c>
      <c r="D22" s="30">
        <f t="shared" si="0"/>
        <v>0.011900037643859674</v>
      </c>
      <c r="E22" s="3">
        <f t="shared" si="3"/>
        <v>14</v>
      </c>
      <c r="F22" s="36">
        <f t="shared" si="4"/>
        <v>100000</v>
      </c>
      <c r="G22" s="3">
        <f t="shared" si="5"/>
        <v>0.5050679529955185</v>
      </c>
      <c r="H22" s="38">
        <f t="shared" si="6"/>
        <v>0.010045275808460638</v>
      </c>
      <c r="I22" s="32">
        <f t="shared" si="7"/>
        <v>507.35468898546173</v>
      </c>
      <c r="J22" s="3">
        <f t="shared" si="10"/>
        <v>54</v>
      </c>
      <c r="K22" s="3">
        <f t="shared" si="8"/>
        <v>14</v>
      </c>
      <c r="L22" s="3">
        <f t="shared" si="1"/>
        <v>0.5050679529955185</v>
      </c>
      <c r="M22" s="41">
        <f t="shared" si="9"/>
        <v>0.9123824753480522</v>
      </c>
      <c r="N22" s="3">
        <f t="shared" si="2"/>
        <v>0.46081514917302485</v>
      </c>
      <c r="O22" s="3">
        <f t="shared" si="11"/>
        <v>54</v>
      </c>
      <c r="P22" s="3">
        <f t="shared" si="12"/>
        <v>4</v>
      </c>
      <c r="Q22" s="3">
        <f t="shared" si="13"/>
        <v>0.8227024747918819</v>
      </c>
      <c r="R22" s="41">
        <f t="shared" si="14"/>
        <v>0.9622642715285223</v>
      </c>
      <c r="S22" s="3">
        <f t="shared" si="15"/>
        <v>0.7916571975903227</v>
      </c>
    </row>
    <row r="23" spans="1:19" ht="15">
      <c r="A23" s="1">
        <v>55</v>
      </c>
      <c r="B23" s="2">
        <v>8331317</v>
      </c>
      <c r="C23" s="2">
        <v>108307</v>
      </c>
      <c r="D23" s="30">
        <f t="shared" si="0"/>
        <v>0.012999985476485891</v>
      </c>
      <c r="E23" s="3">
        <f t="shared" si="3"/>
        <v>15</v>
      </c>
      <c r="F23" s="36">
        <f t="shared" si="4"/>
        <v>100000</v>
      </c>
      <c r="G23" s="3">
        <f t="shared" si="5"/>
        <v>0.48101709809097004</v>
      </c>
      <c r="H23" s="38">
        <f t="shared" si="6"/>
        <v>0.010857385802239692</v>
      </c>
      <c r="I23" s="32">
        <f t="shared" si="7"/>
        <v>522.2588211447435</v>
      </c>
      <c r="J23" s="3">
        <f t="shared" si="10"/>
        <v>55</v>
      </c>
      <c r="K23" s="3">
        <f t="shared" si="8"/>
        <v>15</v>
      </c>
      <c r="L23" s="3">
        <f t="shared" si="1"/>
        <v>0.48101709809097004</v>
      </c>
      <c r="M23" s="41">
        <f t="shared" si="9"/>
        <v>0.9015250895458125</v>
      </c>
      <c r="N23" s="3">
        <f t="shared" si="2"/>
        <v>0.4336489824295286</v>
      </c>
      <c r="O23" s="3">
        <f t="shared" si="11"/>
        <v>55</v>
      </c>
      <c r="P23" s="3">
        <f t="shared" si="12"/>
        <v>5</v>
      </c>
      <c r="Q23" s="3">
        <f t="shared" si="13"/>
        <v>0.7835261664684589</v>
      </c>
      <c r="R23" s="41">
        <f t="shared" si="14"/>
        <v>0.9508132904739917</v>
      </c>
      <c r="S23" s="3">
        <f t="shared" si="15"/>
        <v>0.744987092512348</v>
      </c>
    </row>
    <row r="24" spans="1:19" ht="15">
      <c r="A24" s="1">
        <v>56</v>
      </c>
      <c r="B24" s="2">
        <v>8223010</v>
      </c>
      <c r="C24" s="2">
        <v>116849</v>
      </c>
      <c r="D24" s="30">
        <f t="shared" si="0"/>
        <v>0.014210003392918166</v>
      </c>
      <c r="E24" s="3">
        <f t="shared" si="3"/>
        <v>16</v>
      </c>
      <c r="F24" s="36">
        <f t="shared" si="4"/>
        <v>100000</v>
      </c>
      <c r="G24" s="3">
        <f t="shared" si="5"/>
        <v>0.45811152199140004</v>
      </c>
      <c r="H24" s="38">
        <f t="shared" si="6"/>
        <v>0.011719813070783205</v>
      </c>
      <c r="I24" s="32">
        <f t="shared" si="7"/>
        <v>536.8981403311197</v>
      </c>
      <c r="J24" s="3">
        <f t="shared" si="10"/>
        <v>56</v>
      </c>
      <c r="K24" s="3">
        <f t="shared" si="8"/>
        <v>16</v>
      </c>
      <c r="L24" s="3">
        <f t="shared" si="1"/>
        <v>0.45811152199140004</v>
      </c>
      <c r="M24" s="41">
        <f t="shared" si="9"/>
        <v>0.8898052764750293</v>
      </c>
      <c r="N24" s="3">
        <f t="shared" si="2"/>
        <v>0.40763004948195414</v>
      </c>
      <c r="O24" s="3">
        <f t="shared" si="11"/>
        <v>56</v>
      </c>
      <c r="P24" s="3">
        <f t="shared" si="12"/>
        <v>6</v>
      </c>
      <c r="Q24" s="3">
        <f t="shared" si="13"/>
        <v>0.7462153966366275</v>
      </c>
      <c r="R24" s="41">
        <f t="shared" si="14"/>
        <v>0.93845273150698</v>
      </c>
      <c r="S24" s="3">
        <f t="shared" si="15"/>
        <v>0.7002878772662077</v>
      </c>
    </row>
    <row r="25" spans="1:19" ht="15">
      <c r="A25" s="1">
        <v>57</v>
      </c>
      <c r="B25" s="2">
        <v>8106161</v>
      </c>
      <c r="C25" s="2">
        <v>125970</v>
      </c>
      <c r="D25" s="30">
        <f t="shared" si="0"/>
        <v>0.015540031835044973</v>
      </c>
      <c r="E25" s="3">
        <f t="shared" si="3"/>
        <v>17</v>
      </c>
      <c r="F25" s="36">
        <f t="shared" si="4"/>
        <v>100000</v>
      </c>
      <c r="G25" s="3">
        <f t="shared" si="5"/>
        <v>0.43629668761085716</v>
      </c>
      <c r="H25" s="38">
        <f t="shared" si="6"/>
        <v>0.012644135997746652</v>
      </c>
      <c r="I25" s="32">
        <f t="shared" si="7"/>
        <v>551.6594653518065</v>
      </c>
      <c r="J25" s="3">
        <f t="shared" si="10"/>
        <v>57</v>
      </c>
      <c r="K25" s="3">
        <f t="shared" si="8"/>
        <v>17</v>
      </c>
      <c r="L25" s="3">
        <f t="shared" si="1"/>
        <v>0.43629668761085716</v>
      </c>
      <c r="M25" s="41">
        <f t="shared" si="9"/>
        <v>0.8771611404772827</v>
      </c>
      <c r="N25" s="3">
        <f t="shared" si="2"/>
        <v>0.38270250009120016</v>
      </c>
      <c r="O25" s="3">
        <f t="shared" si="11"/>
        <v>57</v>
      </c>
      <c r="P25" s="3">
        <f t="shared" si="12"/>
        <v>7</v>
      </c>
      <c r="Q25" s="3">
        <f t="shared" si="13"/>
        <v>0.7106813301301214</v>
      </c>
      <c r="R25" s="41">
        <f t="shared" si="14"/>
        <v>0.9251173150081725</v>
      </c>
      <c r="S25" s="3">
        <f t="shared" si="15"/>
        <v>0.6574636039564146</v>
      </c>
    </row>
    <row r="26" spans="1:19" ht="15">
      <c r="A26" s="1">
        <v>58</v>
      </c>
      <c r="B26" s="2">
        <v>7980191</v>
      </c>
      <c r="C26" s="2">
        <v>135663</v>
      </c>
      <c r="D26" s="30">
        <f t="shared" si="0"/>
        <v>0.01699996904835987</v>
      </c>
      <c r="E26" s="3">
        <f t="shared" si="3"/>
        <v>18</v>
      </c>
      <c r="F26" s="36">
        <f t="shared" si="4"/>
        <v>100000</v>
      </c>
      <c r="G26" s="3">
        <f t="shared" si="5"/>
        <v>0.415520654867483</v>
      </c>
      <c r="H26" s="38">
        <f t="shared" si="6"/>
        <v>0.013631112047481329</v>
      </c>
      <c r="I26" s="32">
        <f t="shared" si="7"/>
        <v>566.400860454148</v>
      </c>
      <c r="J26" s="3">
        <f t="shared" si="10"/>
        <v>58</v>
      </c>
      <c r="K26" s="3">
        <f t="shared" si="8"/>
        <v>18</v>
      </c>
      <c r="L26" s="3">
        <f t="shared" si="1"/>
        <v>0.415520654867483</v>
      </c>
      <c r="M26" s="41">
        <f t="shared" si="9"/>
        <v>0.8635300284298013</v>
      </c>
      <c r="N26" s="3">
        <f t="shared" si="2"/>
        <v>0.35881456291088726</v>
      </c>
      <c r="O26" s="3">
        <f t="shared" si="11"/>
        <v>58</v>
      </c>
      <c r="P26" s="3">
        <f t="shared" si="12"/>
        <v>8</v>
      </c>
      <c r="Q26" s="3">
        <f t="shared" si="13"/>
        <v>0.676839362028687</v>
      </c>
      <c r="R26" s="41">
        <f t="shared" si="14"/>
        <v>0.9107409624817941</v>
      </c>
      <c r="S26" s="3">
        <f t="shared" si="15"/>
        <v>0.61642533201957</v>
      </c>
    </row>
    <row r="27" spans="1:19" ht="15">
      <c r="A27" s="1">
        <v>59</v>
      </c>
      <c r="B27" s="2">
        <v>7844528</v>
      </c>
      <c r="C27" s="2">
        <v>145830</v>
      </c>
      <c r="D27" s="30">
        <f t="shared" si="0"/>
        <v>0.018590028616125787</v>
      </c>
      <c r="E27" s="3">
        <f t="shared" si="3"/>
        <v>19</v>
      </c>
      <c r="F27" s="36">
        <f t="shared" si="4"/>
        <v>100000</v>
      </c>
      <c r="G27" s="3">
        <f t="shared" si="5"/>
        <v>0.3957339570166505</v>
      </c>
      <c r="H27" s="38">
        <f t="shared" si="6"/>
        <v>0.01467998375563594</v>
      </c>
      <c r="I27" s="32">
        <f t="shared" si="7"/>
        <v>580.936806055796</v>
      </c>
      <c r="J27" s="3">
        <f t="shared" si="10"/>
        <v>59</v>
      </c>
      <c r="K27" s="3">
        <f t="shared" si="8"/>
        <v>19</v>
      </c>
      <c r="L27" s="3">
        <f t="shared" si="1"/>
        <v>0.3957339570166505</v>
      </c>
      <c r="M27" s="41">
        <f t="shared" si="9"/>
        <v>0.8488500446741654</v>
      </c>
      <c r="N27" s="3">
        <f t="shared" si="2"/>
        <v>0.335918787092668</v>
      </c>
      <c r="O27" s="3">
        <f t="shared" si="11"/>
        <v>59</v>
      </c>
      <c r="P27" s="3">
        <f t="shared" si="12"/>
        <v>9</v>
      </c>
      <c r="Q27" s="3">
        <f t="shared" si="13"/>
        <v>0.6446089162177971</v>
      </c>
      <c r="R27" s="41">
        <f t="shared" si="14"/>
        <v>0.8952583943085302</v>
      </c>
      <c r="S27" s="3">
        <f t="shared" si="15"/>
        <v>0.5770915432901069</v>
      </c>
    </row>
    <row r="28" spans="1:19" ht="15">
      <c r="A28" s="1">
        <v>60</v>
      </c>
      <c r="B28" s="2">
        <v>7698698</v>
      </c>
      <c r="C28" s="2">
        <v>156592</v>
      </c>
      <c r="D28" s="30">
        <f t="shared" si="0"/>
        <v>0.020340062696315664</v>
      </c>
      <c r="E28" s="3">
        <f t="shared" si="3"/>
        <v>20</v>
      </c>
      <c r="F28" s="36">
        <f t="shared" si="4"/>
        <v>100000</v>
      </c>
      <c r="G28" s="3">
        <f t="shared" si="5"/>
        <v>0.37688948287300045</v>
      </c>
      <c r="H28" s="38">
        <f t="shared" si="6"/>
        <v>0.015780146621292387</v>
      </c>
      <c r="I28" s="32">
        <f t="shared" si="7"/>
        <v>594.7371299759013</v>
      </c>
      <c r="J28" s="3">
        <f t="shared" si="10"/>
        <v>60</v>
      </c>
      <c r="K28" s="3">
        <f t="shared" si="8"/>
        <v>20</v>
      </c>
      <c r="L28" s="3">
        <f t="shared" si="1"/>
        <v>0.37688948287300045</v>
      </c>
      <c r="M28" s="41">
        <f t="shared" si="9"/>
        <v>0.833069898052873</v>
      </c>
      <c r="N28" s="3">
        <f t="shared" si="2"/>
        <v>0.3139752830742105</v>
      </c>
      <c r="O28" s="3">
        <f t="shared" si="11"/>
        <v>60</v>
      </c>
      <c r="P28" s="3">
        <f t="shared" si="12"/>
        <v>10</v>
      </c>
      <c r="Q28" s="3">
        <f t="shared" si="13"/>
        <v>0.6139132535407591</v>
      </c>
      <c r="R28" s="41">
        <f t="shared" si="14"/>
        <v>0.8786155151395078</v>
      </c>
      <c r="S28" s="3">
        <f t="shared" si="15"/>
        <v>0.5393937095106853</v>
      </c>
    </row>
    <row r="29" spans="1:19" ht="15">
      <c r="A29" s="1">
        <v>61</v>
      </c>
      <c r="B29" s="2">
        <v>7542106</v>
      </c>
      <c r="C29" s="2">
        <v>167736</v>
      </c>
      <c r="D29" s="30">
        <f t="shared" si="0"/>
        <v>0.022239942000284802</v>
      </c>
      <c r="E29" s="3">
        <f t="shared" si="3"/>
        <v>21</v>
      </c>
      <c r="F29" s="36">
        <f t="shared" si="4"/>
        <v>100000</v>
      </c>
      <c r="G29" s="3">
        <f t="shared" si="5"/>
        <v>0.35894236464095275</v>
      </c>
      <c r="H29" s="38">
        <f t="shared" si="6"/>
        <v>0.016944693956808733</v>
      </c>
      <c r="I29" s="32">
        <f t="shared" si="7"/>
        <v>608.2168516974189</v>
      </c>
      <c r="J29" s="3">
        <f t="shared" si="10"/>
        <v>61</v>
      </c>
      <c r="K29" s="3">
        <f t="shared" si="8"/>
        <v>21</v>
      </c>
      <c r="L29" s="3">
        <f t="shared" si="1"/>
        <v>0.35894236464095275</v>
      </c>
      <c r="M29" s="41">
        <f t="shared" si="9"/>
        <v>0.8161252040960643</v>
      </c>
      <c r="N29" s="3">
        <f t="shared" si="2"/>
        <v>0.29294191060132146</v>
      </c>
      <c r="O29" s="3">
        <f t="shared" si="11"/>
        <v>61</v>
      </c>
      <c r="P29" s="3">
        <f t="shared" si="12"/>
        <v>11</v>
      </c>
      <c r="Q29" s="3">
        <f t="shared" si="13"/>
        <v>0.5846792890864373</v>
      </c>
      <c r="R29" s="41">
        <f t="shared" si="14"/>
        <v>0.8607444204756145</v>
      </c>
      <c r="S29" s="3">
        <f t="shared" si="15"/>
        <v>0.5032594358487997</v>
      </c>
    </row>
    <row r="30" spans="1:19" ht="15">
      <c r="A30" s="1">
        <v>62</v>
      </c>
      <c r="B30" s="2">
        <v>7374370</v>
      </c>
      <c r="C30" s="2">
        <v>179271</v>
      </c>
      <c r="D30" s="30">
        <f t="shared" si="0"/>
        <v>0.024310008854993716</v>
      </c>
      <c r="E30" s="3">
        <f t="shared" si="3"/>
        <v>22</v>
      </c>
      <c r="F30" s="36">
        <f t="shared" si="4"/>
        <v>100000</v>
      </c>
      <c r="G30" s="3">
        <f t="shared" si="5"/>
        <v>0.3418498710866217</v>
      </c>
      <c r="H30" s="38">
        <f t="shared" si="6"/>
        <v>0.018150577204067063</v>
      </c>
      <c r="I30" s="32">
        <f t="shared" si="7"/>
        <v>620.47724773581</v>
      </c>
      <c r="J30" s="3">
        <f t="shared" si="10"/>
        <v>62</v>
      </c>
      <c r="K30" s="3">
        <f t="shared" si="8"/>
        <v>22</v>
      </c>
      <c r="L30" s="3">
        <f t="shared" si="1"/>
        <v>0.3418498710866217</v>
      </c>
      <c r="M30" s="41">
        <f t="shared" si="9"/>
        <v>0.7979746268919972</v>
      </c>
      <c r="N30" s="3">
        <f t="shared" si="2"/>
        <v>0.27278752333342426</v>
      </c>
      <c r="O30" s="3">
        <f t="shared" si="11"/>
        <v>62</v>
      </c>
      <c r="P30" s="3">
        <f t="shared" si="12"/>
        <v>12</v>
      </c>
      <c r="Q30" s="3">
        <f t="shared" si="13"/>
        <v>0.5568374181775593</v>
      </c>
      <c r="R30" s="41">
        <f t="shared" si="14"/>
        <v>0.8416015144871681</v>
      </c>
      <c r="S30" s="3">
        <f t="shared" si="15"/>
        <v>0.4686352144613585</v>
      </c>
    </row>
    <row r="31" spans="1:19" ht="15">
      <c r="A31" s="1">
        <v>63</v>
      </c>
      <c r="B31" s="2">
        <v>7195099</v>
      </c>
      <c r="C31" s="2">
        <v>191174</v>
      </c>
      <c r="D31" s="30">
        <f t="shared" si="0"/>
        <v>0.02657003051660582</v>
      </c>
      <c r="E31" s="3">
        <f t="shared" si="3"/>
        <v>23</v>
      </c>
      <c r="F31" s="36">
        <f t="shared" si="4"/>
        <v>100000</v>
      </c>
      <c r="G31" s="3">
        <f t="shared" si="5"/>
        <v>0.3255713057967825</v>
      </c>
      <c r="H31" s="38">
        <f t="shared" si="6"/>
        <v>0.019398770245804758</v>
      </c>
      <c r="I31" s="32">
        <f t="shared" si="7"/>
        <v>631.5682959778427</v>
      </c>
      <c r="J31" s="3">
        <f t="shared" si="10"/>
        <v>63</v>
      </c>
      <c r="K31" s="3">
        <f t="shared" si="8"/>
        <v>23</v>
      </c>
      <c r="L31" s="3">
        <f t="shared" si="1"/>
        <v>0.3255713057967825</v>
      </c>
      <c r="M31" s="41">
        <f t="shared" si="9"/>
        <v>0.7785758566461924</v>
      </c>
      <c r="N31" s="3">
        <f t="shared" si="2"/>
        <v>0.2534819583101494</v>
      </c>
      <c r="O31" s="3">
        <f t="shared" si="11"/>
        <v>63</v>
      </c>
      <c r="P31" s="3">
        <f t="shared" si="12"/>
        <v>13</v>
      </c>
      <c r="Q31" s="3">
        <f t="shared" si="13"/>
        <v>0.5303213506452945</v>
      </c>
      <c r="R31" s="41">
        <f t="shared" si="14"/>
        <v>0.8211421742176089</v>
      </c>
      <c r="S31" s="3">
        <f t="shared" si="15"/>
        <v>0.4354692269028961</v>
      </c>
    </row>
    <row r="32" spans="1:19" ht="15">
      <c r="A32" s="1">
        <v>64</v>
      </c>
      <c r="B32" s="2">
        <v>7003925</v>
      </c>
      <c r="C32" s="2">
        <v>203394</v>
      </c>
      <c r="D32" s="30">
        <f t="shared" si="0"/>
        <v>0.029040002569987542</v>
      </c>
      <c r="E32" s="3">
        <f t="shared" si="3"/>
        <v>24</v>
      </c>
      <c r="F32" s="36">
        <f t="shared" si="4"/>
        <v>100000</v>
      </c>
      <c r="G32" s="3">
        <f t="shared" si="5"/>
        <v>0.31006791028265</v>
      </c>
      <c r="H32" s="38">
        <f t="shared" si="6"/>
        <v>0.02068678427058185</v>
      </c>
      <c r="I32" s="32">
        <f t="shared" si="7"/>
        <v>641.4307969247308</v>
      </c>
      <c r="J32" s="3">
        <f t="shared" si="10"/>
        <v>64</v>
      </c>
      <c r="K32" s="3">
        <f t="shared" si="8"/>
        <v>24</v>
      </c>
      <c r="L32" s="3">
        <f t="shared" si="1"/>
        <v>0.31006791028265</v>
      </c>
      <c r="M32" s="41">
        <f t="shared" si="9"/>
        <v>0.7578890723756105</v>
      </c>
      <c r="N32" s="3">
        <f t="shared" si="2"/>
        <v>0.23499708089756166</v>
      </c>
      <c r="O32" s="3">
        <f t="shared" si="11"/>
        <v>64</v>
      </c>
      <c r="P32" s="3">
        <f t="shared" si="12"/>
        <v>14</v>
      </c>
      <c r="Q32" s="3">
        <f t="shared" si="13"/>
        <v>0.5050679529955185</v>
      </c>
      <c r="R32" s="41">
        <f t="shared" si="14"/>
        <v>0.799324401590175</v>
      </c>
      <c r="S32" s="3">
        <f t="shared" si="15"/>
        <v>0.4037131392905175</v>
      </c>
    </row>
    <row r="33" spans="1:19" ht="15">
      <c r="A33" s="1">
        <v>65</v>
      </c>
      <c r="B33" s="2">
        <v>6800531</v>
      </c>
      <c r="C33" s="2">
        <v>215917</v>
      </c>
      <c r="D33" s="30">
        <f aca="true" t="shared" si="16" ref="D33:D67">+C33/B33</f>
        <v>0.031750020696913225</v>
      </c>
      <c r="E33" s="3">
        <f t="shared" si="3"/>
        <v>25</v>
      </c>
      <c r="F33" s="36">
        <f t="shared" si="4"/>
        <v>100000</v>
      </c>
      <c r="G33" s="3">
        <f t="shared" si="5"/>
        <v>0.2953027716977619</v>
      </c>
      <c r="H33" s="38">
        <f t="shared" si="6"/>
        <v>0.022009100609553207</v>
      </c>
      <c r="I33" s="32">
        <f t="shared" si="7"/>
        <v>649.9348412575963</v>
      </c>
      <c r="J33" s="3">
        <f t="shared" si="10"/>
        <v>65</v>
      </c>
      <c r="K33" s="3">
        <f t="shared" si="8"/>
        <v>25</v>
      </c>
      <c r="L33" s="3">
        <f t="shared" si="1"/>
        <v>0.2953027716977619</v>
      </c>
      <c r="M33" s="41">
        <f t="shared" si="9"/>
        <v>0.7358799717660574</v>
      </c>
      <c r="N33" s="3">
        <f t="shared" si="2"/>
        <v>0.21730739529938753</v>
      </c>
      <c r="O33" s="3">
        <f t="shared" si="11"/>
        <v>65</v>
      </c>
      <c r="P33" s="3">
        <f t="shared" si="12"/>
        <v>15</v>
      </c>
      <c r="Q33" s="3">
        <f t="shared" si="13"/>
        <v>0.48101709809097004</v>
      </c>
      <c r="R33" s="41">
        <f t="shared" si="14"/>
        <v>0.7761120189137426</v>
      </c>
      <c r="S33" s="3">
        <f t="shared" si="15"/>
        <v>0.3733231511314125</v>
      </c>
    </row>
    <row r="34" spans="1:19" ht="15">
      <c r="A34" s="1">
        <v>66</v>
      </c>
      <c r="B34" s="2">
        <v>6584614</v>
      </c>
      <c r="C34" s="2">
        <v>228749</v>
      </c>
      <c r="D34" s="30">
        <f t="shared" si="16"/>
        <v>0.03473992552942359</v>
      </c>
      <c r="E34" s="3">
        <f t="shared" si="3"/>
        <v>26</v>
      </c>
      <c r="F34" s="36">
        <f t="shared" si="4"/>
        <v>100000</v>
      </c>
      <c r="G34" s="3">
        <f t="shared" si="5"/>
        <v>0.2812407349502494</v>
      </c>
      <c r="H34" s="38">
        <f t="shared" si="6"/>
        <v>0.02336420433401624</v>
      </c>
      <c r="I34" s="32">
        <f t="shared" si="7"/>
        <v>657.0965998426531</v>
      </c>
      <c r="J34" s="3">
        <f t="shared" si="10"/>
        <v>66</v>
      </c>
      <c r="K34" s="3">
        <f t="shared" si="8"/>
        <v>26</v>
      </c>
      <c r="L34" s="3">
        <f t="shared" si="1"/>
        <v>0.2812407349502494</v>
      </c>
      <c r="M34" s="41">
        <f t="shared" si="9"/>
        <v>0.7125157674320411</v>
      </c>
      <c r="N34" s="3">
        <f t="shared" si="2"/>
        <v>0.20038845809622824</v>
      </c>
      <c r="O34" s="3">
        <f t="shared" si="11"/>
        <v>66</v>
      </c>
      <c r="P34" s="3">
        <f t="shared" si="12"/>
        <v>16</v>
      </c>
      <c r="Q34" s="3">
        <f t="shared" si="13"/>
        <v>0.45811152199140004</v>
      </c>
      <c r="R34" s="41">
        <f t="shared" si="14"/>
        <v>0.7514704462501082</v>
      </c>
      <c r="S34" s="3">
        <f t="shared" si="15"/>
        <v>0.3442572698631936</v>
      </c>
    </row>
    <row r="35" spans="1:19" ht="15">
      <c r="A35" s="1">
        <v>67</v>
      </c>
      <c r="B35" s="2">
        <v>6355865</v>
      </c>
      <c r="C35" s="2">
        <v>241777</v>
      </c>
      <c r="D35" s="30">
        <f t="shared" si="16"/>
        <v>0.03803998354275932</v>
      </c>
      <c r="E35" s="3">
        <f t="shared" si="3"/>
        <v>27</v>
      </c>
      <c r="F35" s="36">
        <f t="shared" si="4"/>
        <v>100000</v>
      </c>
      <c r="G35" s="3">
        <f t="shared" si="5"/>
        <v>0.26784831900023753</v>
      </c>
      <c r="H35" s="38">
        <f t="shared" si="6"/>
        <v>0.02475274469912921</v>
      </c>
      <c r="I35" s="32">
        <f t="shared" si="7"/>
        <v>662.9981058303799</v>
      </c>
      <c r="J35" s="3">
        <f t="shared" si="10"/>
        <v>67</v>
      </c>
      <c r="K35" s="3">
        <f t="shared" si="8"/>
        <v>27</v>
      </c>
      <c r="L35" s="3">
        <f t="shared" si="1"/>
        <v>0.26784831900023753</v>
      </c>
      <c r="M35" s="41">
        <f t="shared" si="9"/>
        <v>0.6877630227329119</v>
      </c>
      <c r="N35" s="3">
        <f t="shared" si="2"/>
        <v>0.1842161695095326</v>
      </c>
      <c r="O35" s="3">
        <f t="shared" si="11"/>
        <v>67</v>
      </c>
      <c r="P35" s="3">
        <f t="shared" si="12"/>
        <v>17</v>
      </c>
      <c r="Q35" s="3">
        <f t="shared" si="13"/>
        <v>0.43629668761085716</v>
      </c>
      <c r="R35" s="41">
        <f t="shared" si="14"/>
        <v>0.7253644189098166</v>
      </c>
      <c r="S35" s="3">
        <f t="shared" si="15"/>
        <v>0.3164740932811272</v>
      </c>
    </row>
    <row r="36" spans="1:19" ht="15">
      <c r="A36" s="1">
        <v>68</v>
      </c>
      <c r="B36" s="2">
        <v>6114088</v>
      </c>
      <c r="C36" s="2">
        <v>254835</v>
      </c>
      <c r="D36" s="30">
        <f t="shared" si="16"/>
        <v>0.04167996927751122</v>
      </c>
      <c r="E36" s="3">
        <f t="shared" si="3"/>
        <v>28</v>
      </c>
      <c r="F36" s="36">
        <f t="shared" si="4"/>
        <v>100000</v>
      </c>
      <c r="G36" s="3">
        <f t="shared" si="5"/>
        <v>0.25509363714308336</v>
      </c>
      <c r="H36" s="38">
        <f t="shared" si="6"/>
        <v>0.026162494066078377</v>
      </c>
      <c r="I36" s="32">
        <f t="shared" si="7"/>
        <v>667.3885768050269</v>
      </c>
      <c r="J36" s="3">
        <f t="shared" si="10"/>
        <v>68</v>
      </c>
      <c r="K36" s="3">
        <f t="shared" si="8"/>
        <v>28</v>
      </c>
      <c r="L36" s="3">
        <f t="shared" si="1"/>
        <v>0.25509363714308336</v>
      </c>
      <c r="M36" s="41">
        <f t="shared" si="9"/>
        <v>0.6616005286668335</v>
      </c>
      <c r="N36" s="3">
        <f t="shared" si="2"/>
        <v>0.16877008519340936</v>
      </c>
      <c r="O36" s="3">
        <f t="shared" si="11"/>
        <v>68</v>
      </c>
      <c r="P36" s="3">
        <f t="shared" si="12"/>
        <v>18</v>
      </c>
      <c r="Q36" s="3">
        <f t="shared" si="13"/>
        <v>0.415520654867483</v>
      </c>
      <c r="R36" s="41">
        <f t="shared" si="14"/>
        <v>0.6977715683519841</v>
      </c>
      <c r="S36" s="3">
        <f t="shared" si="15"/>
        <v>0.2899384990295271</v>
      </c>
    </row>
    <row r="37" spans="1:19" ht="15">
      <c r="A37" s="1">
        <v>69</v>
      </c>
      <c r="B37" s="2">
        <v>5859253</v>
      </c>
      <c r="C37" s="2">
        <v>267241</v>
      </c>
      <c r="D37" s="30">
        <f t="shared" si="16"/>
        <v>0.04561008032935256</v>
      </c>
      <c r="E37" s="3">
        <f t="shared" si="3"/>
        <v>29</v>
      </c>
      <c r="F37" s="36">
        <f t="shared" si="4"/>
        <v>100000</v>
      </c>
      <c r="G37" s="3">
        <f t="shared" si="5"/>
        <v>0.2429463210886508</v>
      </c>
      <c r="H37" s="38">
        <f t="shared" si="6"/>
        <v>0.0275754897088188</v>
      </c>
      <c r="I37" s="32">
        <f t="shared" si="7"/>
        <v>669.9363776975478</v>
      </c>
      <c r="J37" s="3">
        <f t="shared" si="10"/>
        <v>69</v>
      </c>
      <c r="K37" s="3">
        <f t="shared" si="8"/>
        <v>29</v>
      </c>
      <c r="L37" s="3">
        <f t="shared" si="1"/>
        <v>0.2429463210886508</v>
      </c>
      <c r="M37" s="41">
        <f t="shared" si="9"/>
        <v>0.6340250389580148</v>
      </c>
      <c r="N37" s="3">
        <f t="shared" si="2"/>
        <v>0.15403405069293818</v>
      </c>
      <c r="O37" s="3">
        <f t="shared" si="11"/>
        <v>69</v>
      </c>
      <c r="P37" s="3">
        <f t="shared" si="12"/>
        <v>19</v>
      </c>
      <c r="Q37" s="3">
        <f t="shared" si="13"/>
        <v>0.3957339570166505</v>
      </c>
      <c r="R37" s="41">
        <f t="shared" si="14"/>
        <v>0.6686884708203525</v>
      </c>
      <c r="S37" s="3">
        <f t="shared" si="15"/>
        <v>0.26462273456915114</v>
      </c>
    </row>
    <row r="38" spans="1:19" ht="15">
      <c r="A38" s="1">
        <v>70</v>
      </c>
      <c r="B38" s="2">
        <v>5592012</v>
      </c>
      <c r="C38" s="2">
        <v>278426</v>
      </c>
      <c r="D38" s="30">
        <f t="shared" si="16"/>
        <v>0.0497899503792195</v>
      </c>
      <c r="E38" s="3">
        <f t="shared" si="3"/>
        <v>30</v>
      </c>
      <c r="F38" s="36">
        <f t="shared" si="4"/>
        <v>100000</v>
      </c>
      <c r="G38" s="3">
        <f t="shared" si="5"/>
        <v>0.23137744865585788</v>
      </c>
      <c r="H38" s="38">
        <f t="shared" si="6"/>
        <v>0.02891793295769594</v>
      </c>
      <c r="I38" s="32">
        <f t="shared" si="7"/>
        <v>669.0957548152833</v>
      </c>
      <c r="J38" s="3">
        <f t="shared" si="10"/>
        <v>70</v>
      </c>
      <c r="K38" s="3">
        <f t="shared" si="8"/>
        <v>30</v>
      </c>
      <c r="L38" s="3">
        <f t="shared" si="1"/>
        <v>0.23137744865585788</v>
      </c>
      <c r="M38" s="41">
        <f t="shared" si="9"/>
        <v>0.6051071060003188</v>
      </c>
      <c r="N38" s="3">
        <f t="shared" si="2"/>
        <v>0.14000813834988352</v>
      </c>
      <c r="O38" s="3">
        <f t="shared" si="11"/>
        <v>70</v>
      </c>
      <c r="P38" s="3">
        <f t="shared" si="12"/>
        <v>20</v>
      </c>
      <c r="Q38" s="3">
        <f t="shared" si="13"/>
        <v>0.37688948287300045</v>
      </c>
      <c r="R38" s="41">
        <f t="shared" si="14"/>
        <v>0.6381895359509243</v>
      </c>
      <c r="S38" s="3">
        <f t="shared" si="15"/>
        <v>0.240526924179504</v>
      </c>
    </row>
    <row r="39" spans="1:19" ht="15">
      <c r="A39" s="1">
        <v>71</v>
      </c>
      <c r="B39" s="2">
        <v>5313586</v>
      </c>
      <c r="C39" s="2">
        <v>287731</v>
      </c>
      <c r="D39" s="30">
        <f t="shared" si="16"/>
        <v>0.05415005986540916</v>
      </c>
      <c r="E39" s="3">
        <f t="shared" si="3"/>
        <v>31</v>
      </c>
      <c r="F39" s="36">
        <f t="shared" si="4"/>
        <v>100000</v>
      </c>
      <c r="G39" s="3">
        <f t="shared" si="5"/>
        <v>0.22035947491034086</v>
      </c>
      <c r="H39" s="38">
        <f t="shared" si="6"/>
        <v>0.030128252781868987</v>
      </c>
      <c r="I39" s="32">
        <f t="shared" si="7"/>
        <v>663.9045962978666</v>
      </c>
      <c r="J39" s="3">
        <f t="shared" si="10"/>
        <v>71</v>
      </c>
      <c r="K39" s="3">
        <f t="shared" si="8"/>
        <v>31</v>
      </c>
      <c r="L39" s="3">
        <f t="shared" si="1"/>
        <v>0.22035947491034086</v>
      </c>
      <c r="M39" s="41">
        <f t="shared" si="9"/>
        <v>0.5749788532184498</v>
      </c>
      <c r="N39" s="3">
        <f t="shared" si="2"/>
        <v>0.12670203817976755</v>
      </c>
      <c r="O39" s="3">
        <f t="shared" si="11"/>
        <v>71</v>
      </c>
      <c r="P39" s="3">
        <f t="shared" si="12"/>
        <v>21</v>
      </c>
      <c r="Q39" s="3">
        <f t="shared" si="13"/>
        <v>0.35894236464095275</v>
      </c>
      <c r="R39" s="41">
        <f t="shared" si="14"/>
        <v>0.6064141106233907</v>
      </c>
      <c r="S39" s="3">
        <f t="shared" si="15"/>
        <v>0.21766771481880015</v>
      </c>
    </row>
    <row r="40" spans="1:19" ht="15">
      <c r="A40" s="1">
        <v>72</v>
      </c>
      <c r="B40" s="2">
        <v>5025855</v>
      </c>
      <c r="C40" s="2">
        <v>294766</v>
      </c>
      <c r="D40" s="30">
        <f t="shared" si="16"/>
        <v>0.058649921257179126</v>
      </c>
      <c r="E40" s="3">
        <f t="shared" si="3"/>
        <v>32</v>
      </c>
      <c r="F40" s="36">
        <f t="shared" si="4"/>
        <v>100000</v>
      </c>
      <c r="G40" s="3">
        <f t="shared" si="5"/>
        <v>0.209866166581277</v>
      </c>
      <c r="H40" s="38">
        <f t="shared" si="6"/>
        <v>0.031135139323123364</v>
      </c>
      <c r="I40" s="32">
        <f t="shared" si="7"/>
        <v>653.4212335717875</v>
      </c>
      <c r="J40" s="3">
        <f t="shared" si="10"/>
        <v>72</v>
      </c>
      <c r="K40" s="3">
        <f t="shared" si="8"/>
        <v>32</v>
      </c>
      <c r="L40" s="3">
        <f t="shared" si="1"/>
        <v>0.209866166581277</v>
      </c>
      <c r="M40" s="41">
        <f t="shared" si="9"/>
        <v>0.5438437138953265</v>
      </c>
      <c r="N40" s="3">
        <f t="shared" si="2"/>
        <v>0.11413439545453694</v>
      </c>
      <c r="O40" s="3">
        <f t="shared" si="11"/>
        <v>72</v>
      </c>
      <c r="P40" s="3">
        <f t="shared" si="12"/>
        <v>22</v>
      </c>
      <c r="Q40" s="3">
        <f t="shared" si="13"/>
        <v>0.3418498710866217</v>
      </c>
      <c r="R40" s="41">
        <f t="shared" si="14"/>
        <v>0.5735767502299053</v>
      </c>
      <c r="S40" s="3">
        <f t="shared" si="15"/>
        <v>0.19607713812437652</v>
      </c>
    </row>
    <row r="41" spans="1:19" ht="15">
      <c r="A41" s="1">
        <v>73</v>
      </c>
      <c r="B41" s="2">
        <v>4731089</v>
      </c>
      <c r="C41" s="2">
        <v>299289</v>
      </c>
      <c r="D41" s="30">
        <f t="shared" si="16"/>
        <v>0.06326006549443479</v>
      </c>
      <c r="E41" s="3">
        <f t="shared" si="3"/>
        <v>33</v>
      </c>
      <c r="F41" s="36">
        <f t="shared" si="4"/>
        <v>100000</v>
      </c>
      <c r="G41" s="3">
        <f t="shared" si="5"/>
        <v>0.19987253960121618</v>
      </c>
      <c r="H41" s="38">
        <f t="shared" si="6"/>
        <v>0.03189639099617275</v>
      </c>
      <c r="I41" s="32">
        <f t="shared" si="7"/>
        <v>637.5212672518413</v>
      </c>
      <c r="J41" s="3">
        <f t="shared" si="10"/>
        <v>73</v>
      </c>
      <c r="K41" s="3">
        <f t="shared" si="8"/>
        <v>33</v>
      </c>
      <c r="L41" s="3">
        <f t="shared" si="1"/>
        <v>0.19987253960121618</v>
      </c>
      <c r="M41" s="41">
        <f t="shared" si="9"/>
        <v>0.5119473228991537</v>
      </c>
      <c r="N41" s="3">
        <f t="shared" si="2"/>
        <v>0.1023242115698977</v>
      </c>
      <c r="O41" s="3">
        <f t="shared" si="11"/>
        <v>73</v>
      </c>
      <c r="P41" s="3">
        <f t="shared" si="12"/>
        <v>23</v>
      </c>
      <c r="Q41" s="3">
        <f t="shared" si="13"/>
        <v>0.3255713057967825</v>
      </c>
      <c r="R41" s="41">
        <f t="shared" si="14"/>
        <v>0.5399365189939725</v>
      </c>
      <c r="S41" s="3">
        <f t="shared" si="15"/>
        <v>0.1757878375362369</v>
      </c>
    </row>
    <row r="42" spans="1:19" ht="15">
      <c r="A42" s="1">
        <v>74</v>
      </c>
      <c r="B42" s="2">
        <v>4431800</v>
      </c>
      <c r="C42" s="2">
        <v>301894</v>
      </c>
      <c r="D42" s="30">
        <f t="shared" si="16"/>
        <v>0.0681199512613385</v>
      </c>
      <c r="E42" s="3">
        <f t="shared" si="3"/>
        <v>34</v>
      </c>
      <c r="F42" s="36">
        <f t="shared" si="4"/>
        <v>100000</v>
      </c>
      <c r="G42" s="3">
        <f t="shared" si="5"/>
        <v>0.19035479962020588</v>
      </c>
      <c r="H42" s="38">
        <f t="shared" si="6"/>
        <v>0.03238582117630102</v>
      </c>
      <c r="I42" s="32">
        <f t="shared" si="7"/>
        <v>616.4796500550601</v>
      </c>
      <c r="J42" s="3">
        <f t="shared" si="10"/>
        <v>74</v>
      </c>
      <c r="K42" s="3">
        <f t="shared" si="8"/>
        <v>34</v>
      </c>
      <c r="L42" s="3">
        <f t="shared" si="1"/>
        <v>0.19035479962020588</v>
      </c>
      <c r="M42" s="41">
        <f t="shared" si="9"/>
        <v>0.47956150172285267</v>
      </c>
      <c r="N42" s="3">
        <f t="shared" si="2"/>
        <v>0.09128683356601863</v>
      </c>
      <c r="O42" s="3">
        <f t="shared" si="11"/>
        <v>74</v>
      </c>
      <c r="P42" s="3">
        <f t="shared" si="12"/>
        <v>24</v>
      </c>
      <c r="Q42" s="3">
        <f t="shared" si="13"/>
        <v>0.31006791028265</v>
      </c>
      <c r="R42" s="41">
        <f t="shared" si="14"/>
        <v>0.5057800994395768</v>
      </c>
      <c r="S42" s="3">
        <f t="shared" si="15"/>
        <v>0.1568261784957805</v>
      </c>
    </row>
    <row r="43" spans="1:19" ht="15">
      <c r="A43" s="1">
        <v>75</v>
      </c>
      <c r="B43" s="2">
        <v>4129906</v>
      </c>
      <c r="C43" s="2">
        <v>303011</v>
      </c>
      <c r="D43" s="30">
        <f t="shared" si="16"/>
        <v>0.07336995079306889</v>
      </c>
      <c r="E43" s="3">
        <f t="shared" si="3"/>
        <v>35</v>
      </c>
      <c r="F43" s="36">
        <f t="shared" si="4"/>
        <v>100000</v>
      </c>
      <c r="G43" s="3">
        <f t="shared" si="5"/>
        <v>0.18129028535257702</v>
      </c>
      <c r="H43" s="38">
        <f t="shared" si="6"/>
        <v>0.03266770612417503</v>
      </c>
      <c r="I43" s="32">
        <f t="shared" si="7"/>
        <v>592.2337765065819</v>
      </c>
      <c r="J43" s="3">
        <f t="shared" si="10"/>
        <v>75</v>
      </c>
      <c r="K43" s="3">
        <f t="shared" si="8"/>
        <v>35</v>
      </c>
      <c r="L43" s="3">
        <f t="shared" si="1"/>
        <v>0.18129028535257702</v>
      </c>
      <c r="M43" s="41">
        <f t="shared" si="9"/>
        <v>0.44689379559867765</v>
      </c>
      <c r="N43" s="3">
        <f t="shared" si="2"/>
        <v>0.0810175037263805</v>
      </c>
      <c r="O43" s="3">
        <f t="shared" si="11"/>
        <v>75</v>
      </c>
      <c r="P43" s="3">
        <f t="shared" si="12"/>
        <v>25</v>
      </c>
      <c r="Q43" s="3">
        <f t="shared" si="13"/>
        <v>0.2953027716977619</v>
      </c>
      <c r="R43" s="41">
        <f t="shared" si="14"/>
        <v>0.47132638371679786</v>
      </c>
      <c r="S43" s="3">
        <f t="shared" si="15"/>
        <v>0.13918398748585328</v>
      </c>
    </row>
    <row r="44" spans="1:19" ht="15">
      <c r="A44" s="1">
        <v>76</v>
      </c>
      <c r="B44" s="2">
        <v>3826895</v>
      </c>
      <c r="C44" s="2">
        <v>303014</v>
      </c>
      <c r="D44" s="30">
        <f t="shared" si="16"/>
        <v>0.07918011860790536</v>
      </c>
      <c r="E44" s="3">
        <f t="shared" si="3"/>
        <v>36</v>
      </c>
      <c r="F44" s="36">
        <f t="shared" si="4"/>
        <v>100000</v>
      </c>
      <c r="G44" s="3">
        <f t="shared" si="5"/>
        <v>0.17265741462150191</v>
      </c>
      <c r="H44" s="38">
        <f t="shared" si="6"/>
        <v>0.03278857579280277</v>
      </c>
      <c r="I44" s="32">
        <f t="shared" si="7"/>
        <v>566.1190725506489</v>
      </c>
      <c r="J44" s="3">
        <f t="shared" si="10"/>
        <v>76</v>
      </c>
      <c r="K44" s="3">
        <f t="shared" si="8"/>
        <v>36</v>
      </c>
      <c r="L44" s="3">
        <f t="shared" si="1"/>
        <v>0.17265741462150191</v>
      </c>
      <c r="M44" s="41">
        <f t="shared" si="9"/>
        <v>0.4141052198058749</v>
      </c>
      <c r="N44" s="3">
        <f t="shared" si="2"/>
        <v>0.07149833663295113</v>
      </c>
      <c r="O44" s="3">
        <f t="shared" si="11"/>
        <v>76</v>
      </c>
      <c r="P44" s="3">
        <f t="shared" si="12"/>
        <v>26</v>
      </c>
      <c r="Q44" s="3">
        <f t="shared" si="13"/>
        <v>0.2812407349502494</v>
      </c>
      <c r="R44" s="41">
        <f t="shared" si="14"/>
        <v>0.43674519013602126</v>
      </c>
      <c r="S44" s="3">
        <f t="shared" si="15"/>
        <v>0.12283053825984104</v>
      </c>
    </row>
    <row r="45" spans="1:19" ht="15">
      <c r="A45" s="1">
        <v>77</v>
      </c>
      <c r="B45" s="2">
        <v>3523881</v>
      </c>
      <c r="C45" s="2">
        <v>301997</v>
      </c>
      <c r="D45" s="30">
        <f t="shared" si="16"/>
        <v>0.08570011302878842</v>
      </c>
      <c r="E45" s="3">
        <f t="shared" si="3"/>
        <v>37</v>
      </c>
      <c r="F45" s="36">
        <f t="shared" si="4"/>
        <v>100000</v>
      </c>
      <c r="G45" s="3">
        <f t="shared" si="5"/>
        <v>0.16443563297285896</v>
      </c>
      <c r="H45" s="38">
        <f t="shared" si="6"/>
        <v>0.03278890042038189</v>
      </c>
      <c r="I45" s="32">
        <f t="shared" si="7"/>
        <v>539.1663595109537</v>
      </c>
      <c r="J45" s="3">
        <f t="shared" si="10"/>
        <v>77</v>
      </c>
      <c r="K45" s="3">
        <f t="shared" si="8"/>
        <v>37</v>
      </c>
      <c r="L45" s="3">
        <f t="shared" si="1"/>
        <v>0.16443563297285896</v>
      </c>
      <c r="M45" s="41">
        <f t="shared" si="9"/>
        <v>0.381316319385493</v>
      </c>
      <c r="N45" s="3">
        <f t="shared" si="2"/>
        <v>0.0627019903410344</v>
      </c>
      <c r="O45" s="3">
        <f t="shared" si="11"/>
        <v>77</v>
      </c>
      <c r="P45" s="3">
        <f t="shared" si="12"/>
        <v>27</v>
      </c>
      <c r="Q45" s="3">
        <f t="shared" si="13"/>
        <v>0.26784831900023753</v>
      </c>
      <c r="R45" s="41">
        <f t="shared" si="14"/>
        <v>0.4021636541796189</v>
      </c>
      <c r="S45" s="3">
        <f t="shared" si="15"/>
        <v>0.10771885873500378</v>
      </c>
    </row>
    <row r="46" spans="1:19" ht="15">
      <c r="A46" s="1">
        <v>78</v>
      </c>
      <c r="B46" s="2">
        <v>3221884</v>
      </c>
      <c r="C46" s="2">
        <v>299829</v>
      </c>
      <c r="D46" s="30">
        <f t="shared" si="16"/>
        <v>0.09306014741685299</v>
      </c>
      <c r="E46" s="3">
        <f t="shared" si="3"/>
        <v>38</v>
      </c>
      <c r="F46" s="36">
        <f t="shared" si="4"/>
        <v>100000</v>
      </c>
      <c r="G46" s="3">
        <f t="shared" si="5"/>
        <v>0.15660536473605616</v>
      </c>
      <c r="H46" s="38">
        <f t="shared" si="6"/>
        <v>0.032678851671058336</v>
      </c>
      <c r="I46" s="32">
        <f t="shared" si="7"/>
        <v>511.7683485101569</v>
      </c>
      <c r="J46" s="3">
        <f t="shared" si="10"/>
        <v>78</v>
      </c>
      <c r="K46" s="3">
        <f t="shared" si="8"/>
        <v>38</v>
      </c>
      <c r="L46" s="3">
        <f t="shared" si="1"/>
        <v>0.15660536473605616</v>
      </c>
      <c r="M46" s="41">
        <f t="shared" si="9"/>
        <v>0.34863746771443466</v>
      </c>
      <c r="N46" s="3">
        <f t="shared" si="2"/>
        <v>0.05459849779207404</v>
      </c>
      <c r="O46" s="3">
        <f t="shared" si="11"/>
        <v>78</v>
      </c>
      <c r="P46" s="3">
        <f t="shared" si="12"/>
        <v>28</v>
      </c>
      <c r="Q46" s="3">
        <f t="shared" si="13"/>
        <v>0.25509363714308336</v>
      </c>
      <c r="R46" s="41">
        <f t="shared" si="14"/>
        <v>0.367698183560355</v>
      </c>
      <c r="S46" s="3">
        <f t="shared" si="15"/>
        <v>0.09379746701531606</v>
      </c>
    </row>
    <row r="47" spans="1:19" ht="15">
      <c r="A47" s="1">
        <v>79</v>
      </c>
      <c r="B47" s="2">
        <v>2922055</v>
      </c>
      <c r="C47" s="2">
        <v>295683</v>
      </c>
      <c r="D47" s="30">
        <f t="shared" si="16"/>
        <v>0.10119008711335002</v>
      </c>
      <c r="E47" s="3">
        <f t="shared" si="3"/>
        <v>39</v>
      </c>
      <c r="F47" s="36">
        <f t="shared" si="4"/>
        <v>100000</v>
      </c>
      <c r="G47" s="3">
        <f t="shared" si="5"/>
        <v>0.14914796641529154</v>
      </c>
      <c r="H47" s="38">
        <f t="shared" si="6"/>
        <v>0.03244425414054362</v>
      </c>
      <c r="I47" s="32">
        <f t="shared" si="7"/>
        <v>483.89945269229827</v>
      </c>
      <c r="J47" s="3">
        <f t="shared" si="10"/>
        <v>79</v>
      </c>
      <c r="K47" s="3">
        <f t="shared" si="8"/>
        <v>39</v>
      </c>
      <c r="L47" s="3">
        <f t="shared" si="1"/>
        <v>0.14914796641529154</v>
      </c>
      <c r="M47" s="41">
        <f t="shared" si="9"/>
        <v>0.316193213573891</v>
      </c>
      <c r="N47" s="3">
        <f t="shared" si="2"/>
        <v>0.047159574798861806</v>
      </c>
      <c r="O47" s="3">
        <f t="shared" si="11"/>
        <v>79</v>
      </c>
      <c r="P47" s="3">
        <f t="shared" si="12"/>
        <v>29</v>
      </c>
      <c r="Q47" s="3">
        <f t="shared" si="13"/>
        <v>0.2429463210886508</v>
      </c>
      <c r="R47" s="41">
        <f t="shared" si="14"/>
        <v>0.3334801363933193</v>
      </c>
      <c r="S47" s="3">
        <f t="shared" si="15"/>
        <v>0.08101777229289842</v>
      </c>
    </row>
    <row r="48" spans="1:19" ht="15">
      <c r="A48" s="1">
        <v>80</v>
      </c>
      <c r="B48" s="2">
        <v>2626372</v>
      </c>
      <c r="C48" s="2">
        <v>288848</v>
      </c>
      <c r="D48" s="30">
        <f t="shared" si="16"/>
        <v>0.10997985053145556</v>
      </c>
      <c r="E48" s="3">
        <f t="shared" si="3"/>
        <v>40</v>
      </c>
      <c r="F48" s="36">
        <f t="shared" si="4"/>
        <v>100000</v>
      </c>
      <c r="G48" s="3">
        <f t="shared" si="5"/>
        <v>0.14204568230027767</v>
      </c>
      <c r="H48" s="38">
        <f t="shared" si="6"/>
        <v>0.031995618826192125</v>
      </c>
      <c r="I48" s="32">
        <f t="shared" si="7"/>
        <v>454.483950678607</v>
      </c>
      <c r="J48" s="3">
        <f t="shared" si="10"/>
        <v>80</v>
      </c>
      <c r="K48" s="3">
        <f t="shared" si="8"/>
        <v>40</v>
      </c>
      <c r="L48" s="3">
        <f t="shared" si="1"/>
        <v>0.14204568230027767</v>
      </c>
      <c r="M48" s="41">
        <f t="shared" si="9"/>
        <v>0.2841975947476989</v>
      </c>
      <c r="N48" s="3">
        <f t="shared" si="2"/>
        <v>0.0403690412540347</v>
      </c>
      <c r="O48" s="3">
        <f t="shared" si="11"/>
        <v>80</v>
      </c>
      <c r="P48" s="3">
        <f t="shared" si="12"/>
        <v>30</v>
      </c>
      <c r="Q48" s="3">
        <f t="shared" si="13"/>
        <v>0.23137744865585788</v>
      </c>
      <c r="R48" s="41">
        <f t="shared" si="14"/>
        <v>0.2997352523411075</v>
      </c>
      <c r="S48" s="3">
        <f t="shared" si="15"/>
        <v>0.0693519779589052</v>
      </c>
    </row>
    <row r="49" spans="1:19" ht="15">
      <c r="A49" s="1">
        <v>81</v>
      </c>
      <c r="B49" s="2">
        <v>2337524</v>
      </c>
      <c r="C49" s="2">
        <v>278983</v>
      </c>
      <c r="D49" s="30">
        <f t="shared" si="16"/>
        <v>0.1193497906331657</v>
      </c>
      <c r="E49" s="3">
        <f t="shared" si="3"/>
        <v>41</v>
      </c>
      <c r="F49" s="36">
        <f t="shared" si="4"/>
        <v>100000</v>
      </c>
      <c r="G49" s="3">
        <f t="shared" si="5"/>
        <v>0.13528160219074065</v>
      </c>
      <c r="H49" s="38">
        <f t="shared" si="6"/>
        <v>0.03125600899175111</v>
      </c>
      <c r="I49" s="32">
        <f t="shared" si="7"/>
        <v>422.8362974492286</v>
      </c>
      <c r="J49" s="3">
        <f t="shared" si="10"/>
        <v>81</v>
      </c>
      <c r="K49" s="3">
        <f t="shared" si="8"/>
        <v>41</v>
      </c>
      <c r="L49" s="3">
        <f t="shared" si="1"/>
        <v>0.13528160219074065</v>
      </c>
      <c r="M49" s="41">
        <f t="shared" si="9"/>
        <v>0.2529415857559478</v>
      </c>
      <c r="N49" s="3">
        <f t="shared" si="2"/>
        <v>0.03421834298173124</v>
      </c>
      <c r="O49" s="3">
        <f t="shared" si="11"/>
        <v>81</v>
      </c>
      <c r="P49" s="3">
        <f t="shared" si="12"/>
        <v>31</v>
      </c>
      <c r="Q49" s="3">
        <f t="shared" si="13"/>
        <v>0.22035947491034086</v>
      </c>
      <c r="R49" s="41">
        <f t="shared" si="14"/>
        <v>0.2667704140896244</v>
      </c>
      <c r="S49" s="3">
        <f t="shared" si="15"/>
        <v>0.05878538837040383</v>
      </c>
    </row>
    <row r="50" spans="1:19" ht="15">
      <c r="A50" s="1">
        <v>82</v>
      </c>
      <c r="B50" s="2">
        <v>2058541</v>
      </c>
      <c r="C50" s="2">
        <v>265902</v>
      </c>
      <c r="D50" s="30">
        <f t="shared" si="16"/>
        <v>0.12917012583183915</v>
      </c>
      <c r="E50" s="3">
        <f t="shared" si="3"/>
        <v>42</v>
      </c>
      <c r="F50" s="36">
        <f t="shared" si="4"/>
        <v>100000</v>
      </c>
      <c r="G50" s="3">
        <f t="shared" si="5"/>
        <v>0.12883962113403868</v>
      </c>
      <c r="H50" s="38">
        <f t="shared" si="6"/>
        <v>0.030188525302393295</v>
      </c>
      <c r="I50" s="32">
        <f t="shared" si="7"/>
        <v>388.94781625556925</v>
      </c>
      <c r="J50" s="3">
        <f t="shared" si="10"/>
        <v>82</v>
      </c>
      <c r="K50" s="3">
        <f t="shared" si="8"/>
        <v>42</v>
      </c>
      <c r="L50" s="3">
        <f t="shared" si="1"/>
        <v>0.12883962113403868</v>
      </c>
      <c r="M50" s="41">
        <f t="shared" si="9"/>
        <v>0.2227530604535545</v>
      </c>
      <c r="N50" s="3">
        <f t="shared" si="2"/>
        <v>0.02869941991528358</v>
      </c>
      <c r="O50" s="3">
        <f t="shared" si="11"/>
        <v>82</v>
      </c>
      <c r="P50" s="3">
        <f t="shared" si="12"/>
        <v>32</v>
      </c>
      <c r="Q50" s="3">
        <f t="shared" si="13"/>
        <v>0.209866166581277</v>
      </c>
      <c r="R50" s="41">
        <f t="shared" si="14"/>
        <v>0.23493142102090478</v>
      </c>
      <c r="S50" s="3">
        <f t="shared" si="15"/>
        <v>0.04930415673914932</v>
      </c>
    </row>
    <row r="51" spans="1:19" ht="15">
      <c r="A51" s="1">
        <v>83</v>
      </c>
      <c r="B51" s="2">
        <v>1792639</v>
      </c>
      <c r="C51" s="2">
        <v>249858</v>
      </c>
      <c r="D51" s="30">
        <f t="shared" si="16"/>
        <v>0.13937998671232746</v>
      </c>
      <c r="E51" s="3">
        <f t="shared" si="3"/>
        <v>43</v>
      </c>
      <c r="F51" s="36">
        <f t="shared" si="4"/>
        <v>100000</v>
      </c>
      <c r="G51" s="3">
        <f t="shared" si="5"/>
        <v>0.12270440108003686</v>
      </c>
      <c r="H51" s="38">
        <f t="shared" si="6"/>
        <v>0.02877304084821291</v>
      </c>
      <c r="I51" s="32">
        <f t="shared" si="7"/>
        <v>353.0578744531401</v>
      </c>
      <c r="J51" s="3">
        <f t="shared" si="10"/>
        <v>83</v>
      </c>
      <c r="K51" s="3">
        <f t="shared" si="8"/>
        <v>43</v>
      </c>
      <c r="L51" s="3">
        <f t="shared" si="1"/>
        <v>0.12270440108003686</v>
      </c>
      <c r="M51" s="41">
        <f t="shared" si="9"/>
        <v>0.19398001960534159</v>
      </c>
      <c r="N51" s="3">
        <f t="shared" si="2"/>
        <v>0.023802202127167247</v>
      </c>
      <c r="O51" s="3">
        <f t="shared" si="11"/>
        <v>83</v>
      </c>
      <c r="P51" s="3">
        <f t="shared" si="12"/>
        <v>33</v>
      </c>
      <c r="Q51" s="3">
        <f t="shared" si="13"/>
        <v>0.19987253960121618</v>
      </c>
      <c r="R51" s="41">
        <f t="shared" si="14"/>
        <v>0.20458529980578172</v>
      </c>
      <c r="S51" s="3">
        <f t="shared" si="15"/>
        <v>0.04089098343725779</v>
      </c>
    </row>
    <row r="52" spans="1:19" ht="15">
      <c r="A52" s="1">
        <v>84</v>
      </c>
      <c r="B52" s="2">
        <v>1542781</v>
      </c>
      <c r="C52" s="2">
        <v>231433</v>
      </c>
      <c r="D52" s="30">
        <f t="shared" si="16"/>
        <v>0.15001027365517206</v>
      </c>
      <c r="E52" s="3">
        <f t="shared" si="3"/>
        <v>44</v>
      </c>
      <c r="F52" s="36">
        <f t="shared" si="4"/>
        <v>100000</v>
      </c>
      <c r="G52" s="3">
        <f t="shared" si="5"/>
        <v>0.11686133436193985</v>
      </c>
      <c r="H52" s="38">
        <f t="shared" si="6"/>
        <v>0.027036932555049534</v>
      </c>
      <c r="I52" s="32">
        <f t="shared" si="7"/>
        <v>315.957201543686</v>
      </c>
      <c r="J52" s="3">
        <f t="shared" si="10"/>
        <v>84</v>
      </c>
      <c r="K52" s="3">
        <f t="shared" si="8"/>
        <v>44</v>
      </c>
      <c r="L52" s="3">
        <f t="shared" si="1"/>
        <v>0.11686133436193985</v>
      </c>
      <c r="M52" s="41">
        <f t="shared" si="9"/>
        <v>0.16694308705029207</v>
      </c>
      <c r="N52" s="3">
        <f t="shared" si="2"/>
        <v>0.019509191915198613</v>
      </c>
      <c r="O52" s="3">
        <f t="shared" si="11"/>
        <v>84</v>
      </c>
      <c r="P52" s="3">
        <f t="shared" si="12"/>
        <v>34</v>
      </c>
      <c r="Q52" s="3">
        <f t="shared" si="13"/>
        <v>0.19035479962020588</v>
      </c>
      <c r="R52" s="41">
        <f t="shared" si="14"/>
        <v>0.17607020343731433</v>
      </c>
      <c r="S52" s="3">
        <f t="shared" si="15"/>
        <v>0.033515808294398854</v>
      </c>
    </row>
    <row r="53" spans="1:19" ht="15">
      <c r="A53" s="1">
        <v>85</v>
      </c>
      <c r="B53" s="2">
        <v>1311348</v>
      </c>
      <c r="C53" s="2">
        <v>211311</v>
      </c>
      <c r="D53" s="30">
        <f t="shared" si="16"/>
        <v>0.16114029227939494</v>
      </c>
      <c r="E53" s="3">
        <f t="shared" si="3"/>
        <v>45</v>
      </c>
      <c r="F53" s="36">
        <f t="shared" si="4"/>
        <v>100000</v>
      </c>
      <c r="G53" s="3">
        <f t="shared" si="5"/>
        <v>0.11129650891613319</v>
      </c>
      <c r="H53" s="38">
        <f t="shared" si="6"/>
        <v>0.025043178173253522</v>
      </c>
      <c r="I53" s="32">
        <f t="shared" si="7"/>
        <v>278.72183028478224</v>
      </c>
      <c r="J53" s="3">
        <f t="shared" si="10"/>
        <v>85</v>
      </c>
      <c r="K53" s="3">
        <f t="shared" si="8"/>
        <v>45</v>
      </c>
      <c r="L53" s="3">
        <f t="shared" si="1"/>
        <v>0.11129650891613319</v>
      </c>
      <c r="M53" s="41">
        <f t="shared" si="9"/>
        <v>0.14189990887703854</v>
      </c>
      <c r="N53" s="3">
        <f t="shared" si="2"/>
        <v>0.015792964473531807</v>
      </c>
      <c r="O53" s="3">
        <f t="shared" si="11"/>
        <v>85</v>
      </c>
      <c r="P53" s="3">
        <f t="shared" si="12"/>
        <v>35</v>
      </c>
      <c r="Q53" s="3">
        <f t="shared" si="13"/>
        <v>0.18129028535257702</v>
      </c>
      <c r="R53" s="41">
        <f t="shared" si="14"/>
        <v>0.149657864037161</v>
      </c>
      <c r="S53" s="3">
        <f t="shared" si="15"/>
        <v>0.02713151687655409</v>
      </c>
    </row>
    <row r="54" spans="1:19" ht="15">
      <c r="A54" s="1">
        <v>86</v>
      </c>
      <c r="B54" s="2">
        <v>1100037</v>
      </c>
      <c r="C54" s="2">
        <v>190108</v>
      </c>
      <c r="D54" s="30">
        <f t="shared" si="16"/>
        <v>0.17281964152114884</v>
      </c>
      <c r="E54" s="3">
        <f t="shared" si="3"/>
        <v>46</v>
      </c>
      <c r="F54" s="36">
        <f t="shared" si="4"/>
        <v>100000</v>
      </c>
      <c r="G54" s="3">
        <f t="shared" si="5"/>
        <v>0.10599667515822207</v>
      </c>
      <c r="H54" s="38">
        <f t="shared" si="6"/>
        <v>0.0228657927908655</v>
      </c>
      <c r="I54" s="32">
        <f t="shared" si="7"/>
        <v>242.36980106885866</v>
      </c>
      <c r="J54" s="3">
        <f t="shared" si="10"/>
        <v>86</v>
      </c>
      <c r="K54" s="3">
        <f t="shared" si="8"/>
        <v>46</v>
      </c>
      <c r="L54" s="3">
        <f t="shared" si="1"/>
        <v>0.10599667515822207</v>
      </c>
      <c r="M54" s="41">
        <f t="shared" si="9"/>
        <v>0.11903411608617304</v>
      </c>
      <c r="N54" s="3">
        <f t="shared" si="2"/>
        <v>0.01261722053553218</v>
      </c>
      <c r="O54" s="3">
        <f t="shared" si="11"/>
        <v>86</v>
      </c>
      <c r="P54" s="3">
        <f t="shared" si="12"/>
        <v>36</v>
      </c>
      <c r="Q54" s="3">
        <f t="shared" si="13"/>
        <v>0.17265741462150191</v>
      </c>
      <c r="R54" s="41">
        <f t="shared" si="14"/>
        <v>0.1255419520843029</v>
      </c>
      <c r="S54" s="3">
        <f t="shared" si="15"/>
        <v>0.021675748873412216</v>
      </c>
    </row>
    <row r="55" spans="1:19" ht="15">
      <c r="A55" s="1">
        <v>87</v>
      </c>
      <c r="B55" s="2">
        <v>909929</v>
      </c>
      <c r="C55" s="2">
        <v>168455</v>
      </c>
      <c r="D55" s="30">
        <f t="shared" si="16"/>
        <v>0.1851298288108193</v>
      </c>
      <c r="E55" s="3">
        <f t="shared" si="3"/>
        <v>47</v>
      </c>
      <c r="F55" s="36">
        <f t="shared" si="4"/>
        <v>100000</v>
      </c>
      <c r="G55" s="3">
        <f t="shared" si="5"/>
        <v>0.10094921443640198</v>
      </c>
      <c r="H55" s="38">
        <f t="shared" si="6"/>
        <v>0.02057143327079924</v>
      </c>
      <c r="I55" s="32">
        <f t="shared" si="7"/>
        <v>207.66700285180468</v>
      </c>
      <c r="J55" s="3">
        <f t="shared" si="10"/>
        <v>87</v>
      </c>
      <c r="K55" s="3">
        <f t="shared" si="8"/>
        <v>47</v>
      </c>
      <c r="L55" s="3">
        <f t="shared" si="1"/>
        <v>0.10094921443640198</v>
      </c>
      <c r="M55" s="41">
        <f t="shared" si="9"/>
        <v>0.0984626828153738</v>
      </c>
      <c r="N55" s="3">
        <f t="shared" si="2"/>
        <v>0.009939730481512603</v>
      </c>
      <c r="O55" s="3">
        <f t="shared" si="11"/>
        <v>87</v>
      </c>
      <c r="P55" s="3">
        <f t="shared" si="12"/>
        <v>37</v>
      </c>
      <c r="Q55" s="3">
        <f t="shared" si="13"/>
        <v>0.16443563297285896</v>
      </c>
      <c r="R55" s="41">
        <f t="shared" si="14"/>
        <v>0.10384583692922844</v>
      </c>
      <c r="S55" s="3">
        <f t="shared" si="15"/>
        <v>0.017075955927053972</v>
      </c>
    </row>
    <row r="56" spans="1:19" ht="15">
      <c r="A56" s="1">
        <v>88</v>
      </c>
      <c r="B56" s="2">
        <v>741474</v>
      </c>
      <c r="C56" s="2">
        <v>146997</v>
      </c>
      <c r="D56" s="30">
        <f t="shared" si="16"/>
        <v>0.19824970261937708</v>
      </c>
      <c r="E56" s="3">
        <f t="shared" si="3"/>
        <v>48</v>
      </c>
      <c r="F56" s="36">
        <f t="shared" si="4"/>
        <v>100000</v>
      </c>
      <c r="G56" s="3">
        <f t="shared" si="5"/>
        <v>0.0961421089870495</v>
      </c>
      <c r="H56" s="38">
        <f t="shared" si="6"/>
        <v>0.01822837961386415</v>
      </c>
      <c r="I56" s="32">
        <f t="shared" si="7"/>
        <v>175.25148594934385</v>
      </c>
      <c r="J56" s="3">
        <f t="shared" si="10"/>
        <v>88</v>
      </c>
      <c r="K56" s="3">
        <f t="shared" si="8"/>
        <v>48</v>
      </c>
      <c r="L56" s="3">
        <f t="shared" si="1"/>
        <v>0.0961421089870495</v>
      </c>
      <c r="M56" s="41">
        <f t="shared" si="9"/>
        <v>0.08023430320150965</v>
      </c>
      <c r="N56" s="3">
        <f t="shared" si="2"/>
        <v>0.007713895122899515</v>
      </c>
      <c r="O56" s="3">
        <f t="shared" si="11"/>
        <v>88</v>
      </c>
      <c r="P56" s="3">
        <f t="shared" si="12"/>
        <v>38</v>
      </c>
      <c r="Q56" s="3">
        <f t="shared" si="13"/>
        <v>0.15660536473605616</v>
      </c>
      <c r="R56" s="41">
        <f t="shared" si="14"/>
        <v>0.08462087491580413</v>
      </c>
      <c r="S56" s="3">
        <f t="shared" si="15"/>
        <v>0.01325208298047369</v>
      </c>
    </row>
    <row r="57" spans="1:19" ht="15">
      <c r="A57" s="1">
        <v>89</v>
      </c>
      <c r="B57" s="2">
        <v>594477</v>
      </c>
      <c r="C57" s="2">
        <v>126303</v>
      </c>
      <c r="D57" s="30">
        <f t="shared" si="16"/>
        <v>0.2124607007504075</v>
      </c>
      <c r="E57" s="3">
        <f t="shared" si="3"/>
        <v>49</v>
      </c>
      <c r="F57" s="36">
        <f t="shared" si="4"/>
        <v>100000</v>
      </c>
      <c r="G57" s="3">
        <f t="shared" si="5"/>
        <v>0.09156391332099952</v>
      </c>
      <c r="H57" s="38">
        <f t="shared" si="6"/>
        <v>0.01590642674957222</v>
      </c>
      <c r="I57" s="32">
        <f t="shared" si="7"/>
        <v>145.64546801446588</v>
      </c>
      <c r="J57" s="3">
        <f t="shared" si="10"/>
        <v>89</v>
      </c>
      <c r="K57" s="3">
        <f t="shared" si="8"/>
        <v>49</v>
      </c>
      <c r="L57" s="3">
        <f t="shared" si="1"/>
        <v>0.09156391332099952</v>
      </c>
      <c r="M57" s="41">
        <f t="shared" si="9"/>
        <v>0.06432787645193742</v>
      </c>
      <c r="N57" s="3">
        <f t="shared" si="2"/>
        <v>0.005890112103569164</v>
      </c>
      <c r="O57" s="3">
        <f t="shared" si="11"/>
        <v>89</v>
      </c>
      <c r="P57" s="3">
        <f t="shared" si="12"/>
        <v>39</v>
      </c>
      <c r="Q57" s="3">
        <f t="shared" si="13"/>
        <v>0.14914796641529154</v>
      </c>
      <c r="R57" s="41">
        <f t="shared" si="14"/>
        <v>0.06784481162835446</v>
      </c>
      <c r="S57" s="3">
        <f t="shared" si="15"/>
        <v>0.010118915686197591</v>
      </c>
    </row>
    <row r="58" spans="1:19" ht="15">
      <c r="A58" s="1">
        <v>90</v>
      </c>
      <c r="B58" s="2">
        <v>468174</v>
      </c>
      <c r="C58" s="2">
        <v>106809</v>
      </c>
      <c r="D58" s="30">
        <f t="shared" si="16"/>
        <v>0.22813953786412744</v>
      </c>
      <c r="E58" s="3">
        <f t="shared" si="3"/>
        <v>50</v>
      </c>
      <c r="F58" s="36">
        <f t="shared" si="4"/>
        <v>100000</v>
      </c>
      <c r="G58" s="3">
        <f t="shared" si="5"/>
        <v>0.08720372697238049</v>
      </c>
      <c r="H58" s="38">
        <f t="shared" si="6"/>
        <v>0.013667145708764263</v>
      </c>
      <c r="I58" s="32">
        <f t="shared" si="7"/>
        <v>119.18260428788203</v>
      </c>
      <c r="J58" s="3">
        <f t="shared" si="10"/>
        <v>90</v>
      </c>
      <c r="K58" s="3">
        <f t="shared" si="8"/>
        <v>50</v>
      </c>
      <c r="L58" s="3">
        <f t="shared" si="1"/>
        <v>0.08720372697238049</v>
      </c>
      <c r="M58" s="41">
        <f t="shared" si="9"/>
        <v>0.05066073074317316</v>
      </c>
      <c r="N58" s="3">
        <f t="shared" si="2"/>
        <v>0.004417804531948955</v>
      </c>
      <c r="O58" s="3">
        <f t="shared" si="11"/>
        <v>90</v>
      </c>
      <c r="P58" s="3">
        <f t="shared" si="12"/>
        <v>40</v>
      </c>
      <c r="Q58" s="3">
        <f t="shared" si="13"/>
        <v>0.14204568230027767</v>
      </c>
      <c r="R58" s="41">
        <f t="shared" si="14"/>
        <v>0.05343045540751487</v>
      </c>
      <c r="S58" s="3">
        <f t="shared" si="15"/>
        <v>0.007589565493975011</v>
      </c>
    </row>
    <row r="59" spans="1:19" ht="15">
      <c r="A59" s="1">
        <v>91</v>
      </c>
      <c r="B59" s="2">
        <v>361365</v>
      </c>
      <c r="C59" s="2">
        <v>88813</v>
      </c>
      <c r="D59" s="30">
        <f t="shared" si="16"/>
        <v>0.24577089646202593</v>
      </c>
      <c r="E59" s="3">
        <f t="shared" si="3"/>
        <v>51</v>
      </c>
      <c r="F59" s="36">
        <f t="shared" si="4"/>
        <v>100000</v>
      </c>
      <c r="G59" s="3">
        <f t="shared" si="5"/>
        <v>0.08305116854512427</v>
      </c>
      <c r="H59" s="38">
        <f t="shared" si="6"/>
        <v>0.011557715699606518</v>
      </c>
      <c r="I59" s="32">
        <f t="shared" si="7"/>
        <v>95.98817945646499</v>
      </c>
      <c r="J59" s="3">
        <f t="shared" si="10"/>
        <v>91</v>
      </c>
      <c r="K59" s="3">
        <f t="shared" si="8"/>
        <v>51</v>
      </c>
      <c r="L59" s="3">
        <f t="shared" si="1"/>
        <v>0.08305116854512427</v>
      </c>
      <c r="M59" s="41">
        <f t="shared" si="9"/>
        <v>0.03910301504356664</v>
      </c>
      <c r="N59" s="3">
        <f t="shared" si="2"/>
        <v>0.003247551093005783</v>
      </c>
      <c r="O59" s="3">
        <f t="shared" si="11"/>
        <v>91</v>
      </c>
      <c r="P59" s="3">
        <f t="shared" si="12"/>
        <v>41</v>
      </c>
      <c r="Q59" s="3">
        <f t="shared" si="13"/>
        <v>0.13528160219074065</v>
      </c>
      <c r="R59" s="41">
        <f t="shared" si="14"/>
        <v>0.04124085600297456</v>
      </c>
      <c r="S59" s="3">
        <f t="shared" si="15"/>
        <v>0.005579129075800022</v>
      </c>
    </row>
    <row r="60" spans="1:19" ht="15">
      <c r="A60" s="1">
        <v>92</v>
      </c>
      <c r="B60" s="2">
        <v>272552</v>
      </c>
      <c r="C60" s="2">
        <v>72480</v>
      </c>
      <c r="D60" s="30">
        <f t="shared" si="16"/>
        <v>0.2659309049282339</v>
      </c>
      <c r="E60" s="3">
        <f t="shared" si="3"/>
        <v>52</v>
      </c>
      <c r="F60" s="36">
        <f t="shared" si="4"/>
        <v>100000</v>
      </c>
      <c r="G60" s="3">
        <f t="shared" si="5"/>
        <v>0.07909635099535646</v>
      </c>
      <c r="H60" s="38">
        <f t="shared" si="6"/>
        <v>0.00961038306162546</v>
      </c>
      <c r="I60" s="32">
        <f t="shared" si="7"/>
        <v>76.01462318421558</v>
      </c>
      <c r="J60" s="3">
        <f t="shared" si="10"/>
        <v>92</v>
      </c>
      <c r="K60" s="3">
        <f t="shared" si="8"/>
        <v>52</v>
      </c>
      <c r="L60" s="3">
        <f t="shared" si="1"/>
        <v>0.07909635099535646</v>
      </c>
      <c r="M60" s="41">
        <f t="shared" si="9"/>
        <v>0.029492631981941183</v>
      </c>
      <c r="N60" s="3">
        <f t="shared" si="2"/>
        <v>0.0023327595710204954</v>
      </c>
      <c r="O60" s="3">
        <f t="shared" si="11"/>
        <v>92</v>
      </c>
      <c r="P60" s="3">
        <f t="shared" si="12"/>
        <v>42</v>
      </c>
      <c r="Q60" s="3">
        <f t="shared" si="13"/>
        <v>0.12883962113403868</v>
      </c>
      <c r="R60" s="41">
        <f t="shared" si="14"/>
        <v>0.031105053852262178</v>
      </c>
      <c r="S60" s="3">
        <f t="shared" si="15"/>
        <v>0.004007563353679329</v>
      </c>
    </row>
    <row r="61" spans="1:19" ht="15">
      <c r="A61" s="1">
        <v>93</v>
      </c>
      <c r="B61" s="2">
        <v>200072</v>
      </c>
      <c r="C61" s="2">
        <v>57881</v>
      </c>
      <c r="D61" s="30">
        <f t="shared" si="16"/>
        <v>0.28930085169339037</v>
      </c>
      <c r="E61" s="3">
        <f t="shared" si="3"/>
        <v>53</v>
      </c>
      <c r="F61" s="36">
        <f t="shared" si="4"/>
        <v>100000</v>
      </c>
      <c r="G61" s="3">
        <f t="shared" si="5"/>
        <v>0.07532985809081566</v>
      </c>
      <c r="H61" s="38">
        <f t="shared" si="6"/>
        <v>0.007843002311672991</v>
      </c>
      <c r="I61" s="32">
        <f t="shared" si="7"/>
        <v>59.08122511442656</v>
      </c>
      <c r="J61" s="3">
        <f t="shared" si="10"/>
        <v>93</v>
      </c>
      <c r="K61" s="3">
        <f t="shared" si="8"/>
        <v>53</v>
      </c>
      <c r="L61" s="3">
        <f t="shared" si="1"/>
        <v>0.07532985809081566</v>
      </c>
      <c r="M61" s="41">
        <f t="shared" si="9"/>
        <v>0.021649629670268192</v>
      </c>
      <c r="N61" s="3">
        <f t="shared" si="2"/>
        <v>0.0016308635307800152</v>
      </c>
      <c r="O61" s="3">
        <f t="shared" si="11"/>
        <v>93</v>
      </c>
      <c r="P61" s="3">
        <f t="shared" si="12"/>
        <v>43</v>
      </c>
      <c r="Q61" s="3">
        <f t="shared" si="13"/>
        <v>0.12270440108003686</v>
      </c>
      <c r="R61" s="41">
        <f t="shared" si="14"/>
        <v>0.02283325873348865</v>
      </c>
      <c r="S61" s="3">
        <f t="shared" si="15"/>
        <v>0.0028017413375982458</v>
      </c>
    </row>
    <row r="62" spans="1:19" ht="15">
      <c r="A62" s="1">
        <v>94</v>
      </c>
      <c r="B62" s="2">
        <v>142191</v>
      </c>
      <c r="C62" s="2">
        <v>45026</v>
      </c>
      <c r="D62" s="30">
        <f t="shared" si="16"/>
        <v>0.3166585789536609</v>
      </c>
      <c r="E62" s="3">
        <f t="shared" si="3"/>
        <v>54</v>
      </c>
      <c r="F62" s="36">
        <f t="shared" si="4"/>
        <v>100000</v>
      </c>
      <c r="G62" s="3">
        <f t="shared" si="5"/>
        <v>0.071742721991253</v>
      </c>
      <c r="H62" s="38">
        <f t="shared" si="6"/>
        <v>0.006263256302455083</v>
      </c>
      <c r="I62" s="32">
        <f t="shared" si="7"/>
        <v>44.93430556669982</v>
      </c>
      <c r="J62" s="3">
        <f t="shared" si="10"/>
        <v>94</v>
      </c>
      <c r="K62" s="3">
        <f t="shared" si="8"/>
        <v>54</v>
      </c>
      <c r="L62" s="3">
        <f t="shared" si="1"/>
        <v>0.071742721991253</v>
      </c>
      <c r="M62" s="41">
        <f t="shared" si="9"/>
        <v>0.01538637336781311</v>
      </c>
      <c r="N62" s="3">
        <f t="shared" si="2"/>
        <v>0.0011038603069806353</v>
      </c>
      <c r="O62" s="3">
        <f t="shared" si="11"/>
        <v>94</v>
      </c>
      <c r="P62" s="3">
        <f t="shared" si="12"/>
        <v>44</v>
      </c>
      <c r="Q62" s="3">
        <f t="shared" si="13"/>
        <v>0.11686133436193985</v>
      </c>
      <c r="R62" s="41">
        <f t="shared" si="14"/>
        <v>0.01622757753495484</v>
      </c>
      <c r="S62" s="3">
        <f t="shared" si="15"/>
        <v>0.0018963763641966613</v>
      </c>
    </row>
    <row r="63" spans="1:19" ht="15">
      <c r="A63" s="1">
        <v>95</v>
      </c>
      <c r="B63" s="2">
        <v>97165</v>
      </c>
      <c r="C63" s="2">
        <v>34128</v>
      </c>
      <c r="D63" s="30">
        <f t="shared" si="16"/>
        <v>0.3512375855503525</v>
      </c>
      <c r="E63" s="3">
        <f t="shared" si="3"/>
        <v>55</v>
      </c>
      <c r="F63" s="36">
        <f t="shared" si="4"/>
        <v>100000</v>
      </c>
      <c r="G63" s="3">
        <f t="shared" si="5"/>
        <v>0.06832640189643142</v>
      </c>
      <c r="H63" s="38">
        <f t="shared" si="6"/>
        <v>0.004872227125902154</v>
      </c>
      <c r="I63" s="32">
        <f t="shared" si="7"/>
        <v>33.290174873508555</v>
      </c>
      <c r="J63" s="3">
        <f t="shared" si="10"/>
        <v>95</v>
      </c>
      <c r="K63" s="3">
        <f t="shared" si="8"/>
        <v>55</v>
      </c>
      <c r="L63" s="3">
        <f t="shared" si="1"/>
        <v>0.06832640189643142</v>
      </c>
      <c r="M63" s="41">
        <f t="shared" si="9"/>
        <v>0.010514146241910957</v>
      </c>
      <c r="N63" s="3">
        <f t="shared" si="2"/>
        <v>0.0007183937817226621</v>
      </c>
      <c r="O63" s="3">
        <f t="shared" si="11"/>
        <v>95</v>
      </c>
      <c r="P63" s="3">
        <f t="shared" si="12"/>
        <v>45</v>
      </c>
      <c r="Q63" s="3">
        <f t="shared" si="13"/>
        <v>0.11129650891613319</v>
      </c>
      <c r="R63" s="41">
        <f t="shared" si="14"/>
        <v>0.011088975892875687</v>
      </c>
      <c r="S63" s="3">
        <f t="shared" si="15"/>
        <v>0.0012341643043322248</v>
      </c>
    </row>
    <row r="64" spans="1:19" ht="15">
      <c r="A64" s="1">
        <v>96</v>
      </c>
      <c r="B64" s="2">
        <v>63037</v>
      </c>
      <c r="C64" s="2">
        <v>25250</v>
      </c>
      <c r="D64" s="30">
        <f t="shared" si="16"/>
        <v>0.4005584022082269</v>
      </c>
      <c r="E64" s="3">
        <f t="shared" si="3"/>
        <v>56</v>
      </c>
      <c r="F64" s="36">
        <f t="shared" si="4"/>
        <v>100000</v>
      </c>
      <c r="G64" s="3">
        <f t="shared" si="5"/>
        <v>0.06507276371088708</v>
      </c>
      <c r="H64" s="38">
        <f t="shared" si="6"/>
        <v>0.003692963340132117</v>
      </c>
      <c r="I64" s="32">
        <f t="shared" si="7"/>
        <v>24.031133082538556</v>
      </c>
      <c r="J64" s="3">
        <f t="shared" si="10"/>
        <v>96</v>
      </c>
      <c r="K64" s="3">
        <f t="shared" si="8"/>
        <v>56</v>
      </c>
      <c r="L64" s="3">
        <f t="shared" si="1"/>
        <v>0.06507276371088708</v>
      </c>
      <c r="M64" s="41">
        <f t="shared" si="9"/>
        <v>0.00682118290177884</v>
      </c>
      <c r="N64" s="3">
        <f t="shared" si="2"/>
        <v>0.00044387322319619754</v>
      </c>
      <c r="O64" s="3">
        <f t="shared" si="11"/>
        <v>96</v>
      </c>
      <c r="P64" s="3">
        <f t="shared" si="12"/>
        <v>46</v>
      </c>
      <c r="Q64" s="3">
        <f t="shared" si="13"/>
        <v>0.10599667515822207</v>
      </c>
      <c r="R64" s="41">
        <f t="shared" si="14"/>
        <v>0.007194110774035967</v>
      </c>
      <c r="S64" s="3">
        <f t="shared" si="15"/>
        <v>0.000762551822767756</v>
      </c>
    </row>
    <row r="65" spans="1:19" ht="15">
      <c r="A65" s="1">
        <v>97</v>
      </c>
      <c r="B65" s="2">
        <v>37787</v>
      </c>
      <c r="C65" s="2">
        <v>18456</v>
      </c>
      <c r="D65" s="30">
        <f t="shared" si="16"/>
        <v>0.4884219440548337</v>
      </c>
      <c r="E65" s="3">
        <f t="shared" si="3"/>
        <v>57</v>
      </c>
      <c r="F65" s="36">
        <f t="shared" si="4"/>
        <v>100000</v>
      </c>
      <c r="G65" s="3">
        <f t="shared" si="5"/>
        <v>0.061974060677035314</v>
      </c>
      <c r="H65" s="38">
        <f t="shared" si="6"/>
        <v>0.002732282124306609</v>
      </c>
      <c r="I65" s="32">
        <f t="shared" si="7"/>
        <v>16.933061815855673</v>
      </c>
      <c r="J65" s="3">
        <f t="shared" si="10"/>
        <v>97</v>
      </c>
      <c r="K65" s="3">
        <f t="shared" si="8"/>
        <v>57</v>
      </c>
      <c r="L65" s="3">
        <f t="shared" si="1"/>
        <v>0.061974060677035314</v>
      </c>
      <c r="M65" s="41">
        <f t="shared" si="9"/>
        <v>0.004088900777472231</v>
      </c>
      <c r="N65" s="3">
        <f t="shared" si="2"/>
        <v>0.00025340578488544093</v>
      </c>
      <c r="O65" s="3">
        <f t="shared" si="11"/>
        <v>97</v>
      </c>
      <c r="P65" s="3">
        <f t="shared" si="12"/>
        <v>47</v>
      </c>
      <c r="Q65" s="3">
        <f t="shared" si="13"/>
        <v>0.10094921443640198</v>
      </c>
      <c r="R65" s="41">
        <f t="shared" si="14"/>
        <v>0.00431244925707913</v>
      </c>
      <c r="S65" s="3">
        <f t="shared" si="15"/>
        <v>0.0004353383647989835</v>
      </c>
    </row>
    <row r="66" spans="1:19" ht="15">
      <c r="A66" s="1">
        <v>98</v>
      </c>
      <c r="B66" s="2">
        <v>19331</v>
      </c>
      <c r="C66" s="2">
        <v>12916</v>
      </c>
      <c r="D66" s="30">
        <f t="shared" si="16"/>
        <v>0.6681496042625834</v>
      </c>
      <c r="E66" s="3">
        <f t="shared" si="3"/>
        <v>58</v>
      </c>
      <c r="F66" s="36">
        <f t="shared" si="4"/>
        <v>100000</v>
      </c>
      <c r="G66" s="3">
        <f t="shared" si="5"/>
        <v>0.05902291493050982</v>
      </c>
      <c r="H66" s="38">
        <f t="shared" si="6"/>
        <v>0.001997108866780308</v>
      </c>
      <c r="I66" s="32">
        <f t="shared" si="7"/>
        <v>11.787518675094098</v>
      </c>
      <c r="J66" s="3">
        <f t="shared" si="10"/>
        <v>98</v>
      </c>
      <c r="K66" s="3">
        <f t="shared" si="8"/>
        <v>58</v>
      </c>
      <c r="L66" s="3">
        <f t="shared" si="1"/>
        <v>0.05902291493050982</v>
      </c>
      <c r="M66" s="41">
        <f t="shared" si="9"/>
        <v>0.0020917919106919233</v>
      </c>
      <c r="N66" s="3">
        <f t="shared" si="2"/>
        <v>0.00012346365599709799</v>
      </c>
      <c r="O66" s="3">
        <f t="shared" si="11"/>
        <v>98</v>
      </c>
      <c r="P66" s="3">
        <f t="shared" si="12"/>
        <v>48</v>
      </c>
      <c r="Q66" s="3">
        <f t="shared" si="13"/>
        <v>0.0961421089870495</v>
      </c>
      <c r="R66" s="41">
        <f t="shared" si="14"/>
        <v>0.002206154407298718</v>
      </c>
      <c r="S66" s="3">
        <f t="shared" si="15"/>
        <v>0.00021210433746877294</v>
      </c>
    </row>
    <row r="67" spans="1:19" ht="15">
      <c r="A67" s="1">
        <v>99</v>
      </c>
      <c r="B67" s="2">
        <v>6415</v>
      </c>
      <c r="C67" s="2">
        <v>6415</v>
      </c>
      <c r="D67" s="30">
        <f t="shared" si="16"/>
        <v>1</v>
      </c>
      <c r="E67" s="3">
        <f t="shared" si="3"/>
        <v>59</v>
      </c>
      <c r="F67" s="36">
        <f t="shared" si="4"/>
        <v>100000</v>
      </c>
      <c r="G67" s="3">
        <f t="shared" si="5"/>
        <v>0.05621229993381887</v>
      </c>
      <c r="H67" s="38">
        <f t="shared" si="6"/>
        <v>0.0013976299373284816</v>
      </c>
      <c r="I67" s="39">
        <f t="shared" si="7"/>
        <v>7.856399323359307</v>
      </c>
      <c r="J67" s="3">
        <f t="shared" si="10"/>
        <v>99</v>
      </c>
      <c r="K67" s="3">
        <f t="shared" si="8"/>
        <v>59</v>
      </c>
      <c r="L67" s="3">
        <f t="shared" si="1"/>
        <v>0.05621229993381887</v>
      </c>
      <c r="M67" s="41">
        <f t="shared" si="9"/>
        <v>0.0006941619733634415</v>
      </c>
      <c r="N67" s="42">
        <f t="shared" si="2"/>
        <v>3.902044104935736E-05</v>
      </c>
      <c r="O67" s="3">
        <f t="shared" si="11"/>
        <v>99</v>
      </c>
      <c r="P67" s="3">
        <f t="shared" si="12"/>
        <v>49</v>
      </c>
      <c r="Q67" s="3">
        <f t="shared" si="13"/>
        <v>0.09156391332099952</v>
      </c>
      <c r="R67" s="41">
        <f t="shared" si="14"/>
        <v>0.0007321132131199253</v>
      </c>
      <c r="S67" s="42">
        <v>0</v>
      </c>
    </row>
    <row r="68" spans="6:19" ht="15">
      <c r="F68" s="3" t="s">
        <v>45</v>
      </c>
      <c r="I68" s="32">
        <f>SUM(I9:I67)</f>
        <v>24383.912385374064</v>
      </c>
      <c r="K68" s="3" t="s">
        <v>86</v>
      </c>
      <c r="N68" s="3">
        <f>SUM(N8:N67)</f>
        <v>15.878597990250446</v>
      </c>
      <c r="P68" s="3" t="s">
        <v>81</v>
      </c>
      <c r="S68" s="3">
        <f>SUM(S18:S67)</f>
        <v>13.600192543450751</v>
      </c>
    </row>
    <row r="69" spans="1:19" s="5" customFormat="1" ht="18">
      <c r="A69" s="4" t="s">
        <v>0</v>
      </c>
      <c r="B69" s="1" t="s">
        <v>2</v>
      </c>
      <c r="C69" s="1" t="s">
        <v>1</v>
      </c>
      <c r="E69" s="5" t="s">
        <v>80</v>
      </c>
      <c r="I69" s="5" t="s">
        <v>82</v>
      </c>
      <c r="J69" s="5" t="s">
        <v>83</v>
      </c>
      <c r="N69" s="43">
        <f>+I68/N68</f>
        <v>1535.6464342976585</v>
      </c>
      <c r="S69" s="43" t="s">
        <v>53</v>
      </c>
    </row>
    <row r="70" spans="2:14" ht="15">
      <c r="B70" s="6">
        <v>10000000</v>
      </c>
      <c r="C70" s="6">
        <v>70800</v>
      </c>
      <c r="E70" s="3" t="s">
        <v>51</v>
      </c>
      <c r="M70" s="3" t="s">
        <v>84</v>
      </c>
      <c r="N70" s="32" t="s">
        <v>53</v>
      </c>
    </row>
    <row r="71" spans="7:14" ht="15">
      <c r="G71" s="3" t="s">
        <v>53</v>
      </c>
      <c r="J71" s="32" t="s">
        <v>87</v>
      </c>
      <c r="N71" s="32">
        <f>+N69/12</f>
        <v>127.97053619147154</v>
      </c>
    </row>
    <row r="72" spans="1:7" ht="15">
      <c r="A72" s="1" t="s">
        <v>34</v>
      </c>
      <c r="G72" s="3" t="s">
        <v>53</v>
      </c>
    </row>
    <row r="73" spans="1:5" ht="15">
      <c r="A73" s="1" t="s">
        <v>35</v>
      </c>
      <c r="B73" s="31">
        <v>100000</v>
      </c>
      <c r="D73" s="3" t="s">
        <v>37</v>
      </c>
      <c r="E73" s="33">
        <v>0.05</v>
      </c>
    </row>
    <row r="74" spans="1:5" ht="15">
      <c r="A74" s="1" t="s">
        <v>36</v>
      </c>
      <c r="B74" s="2">
        <v>40</v>
      </c>
      <c r="D74" s="3" t="s">
        <v>41</v>
      </c>
      <c r="E74" s="3">
        <f>1/(1+E73)</f>
        <v>0.9523809523809523</v>
      </c>
    </row>
    <row r="75" spans="1:5" ht="15">
      <c r="A75" s="1" t="s">
        <v>53</v>
      </c>
      <c r="B75" s="2" t="s">
        <v>52</v>
      </c>
      <c r="E75" s="32">
        <f>+N69</f>
        <v>1535.6464342976585</v>
      </c>
    </row>
    <row r="76" spans="7:11" ht="15">
      <c r="G76" s="45" t="s">
        <v>58</v>
      </c>
      <c r="H76" s="45" t="s">
        <v>61</v>
      </c>
      <c r="I76" s="3" t="s">
        <v>64</v>
      </c>
      <c r="J76" s="3" t="s">
        <v>68</v>
      </c>
      <c r="K76" s="3" t="s">
        <v>65</v>
      </c>
    </row>
    <row r="77" spans="4:11" ht="15">
      <c r="D77" s="3" t="s">
        <v>54</v>
      </c>
      <c r="G77" s="45" t="s">
        <v>59</v>
      </c>
      <c r="H77" s="45" t="s">
        <v>62</v>
      </c>
      <c r="I77" s="3" t="s">
        <v>67</v>
      </c>
      <c r="J77" s="3" t="s">
        <v>65</v>
      </c>
      <c r="K77" s="3" t="s">
        <v>85</v>
      </c>
    </row>
    <row r="78" spans="1:10" ht="18">
      <c r="A78" s="1" t="s">
        <v>55</v>
      </c>
      <c r="B78" s="2" t="s">
        <v>56</v>
      </c>
      <c r="C78" s="40" t="s">
        <v>66</v>
      </c>
      <c r="D78" s="27" t="s">
        <v>30</v>
      </c>
      <c r="E78" s="29" t="s">
        <v>57</v>
      </c>
      <c r="F78" s="28" t="s">
        <v>31</v>
      </c>
      <c r="G78" s="3" t="s">
        <v>60</v>
      </c>
      <c r="H78" s="42" t="s">
        <v>63</v>
      </c>
      <c r="I78" s="40" t="s">
        <v>69</v>
      </c>
      <c r="J78" s="40" t="s">
        <v>72</v>
      </c>
    </row>
    <row r="79" spans="1:11" ht="15">
      <c r="A79" s="1">
        <v>0</v>
      </c>
      <c r="B79" s="1">
        <v>40</v>
      </c>
      <c r="C79" s="44">
        <v>0</v>
      </c>
      <c r="D79" s="2">
        <v>9241359</v>
      </c>
      <c r="E79" s="32">
        <f>+$E$75</f>
        <v>1535.6464342976585</v>
      </c>
      <c r="F79" s="2">
        <v>32622</v>
      </c>
      <c r="G79" s="37">
        <f>+E79*D79</f>
        <v>14191459996.414576</v>
      </c>
      <c r="H79" s="36">
        <f>+F79*$B$73</f>
        <v>3262200000</v>
      </c>
      <c r="I79" s="37">
        <f>(+C79+G79)*(1+$E$73)-H79</f>
        <v>11638832996.235306</v>
      </c>
      <c r="J79" s="32">
        <f>+I79/D80</f>
        <v>1263.8902594606955</v>
      </c>
      <c r="K79" s="3">
        <v>1</v>
      </c>
    </row>
    <row r="80" spans="1:11" ht="15">
      <c r="A80" s="1">
        <f>+A79+1</f>
        <v>1</v>
      </c>
      <c r="B80" s="1">
        <v>41</v>
      </c>
      <c r="C80" s="44">
        <f>+I79</f>
        <v>11638832996.235306</v>
      </c>
      <c r="D80" s="2">
        <v>9208737</v>
      </c>
      <c r="E80" s="32">
        <f aca="true" t="shared" si="17" ref="E80:E138">+$E$75</f>
        <v>1535.6464342976585</v>
      </c>
      <c r="F80" s="2">
        <v>35362</v>
      </c>
      <c r="G80" s="37">
        <f aca="true" t="shared" si="18" ref="G80:G138">+E80*D80</f>
        <v>14141364138.434917</v>
      </c>
      <c r="H80" s="36">
        <f aca="true" t="shared" si="19" ref="H80:H137">+F80*$B$73</f>
        <v>3536200000</v>
      </c>
      <c r="I80" s="37">
        <f aca="true" t="shared" si="20" ref="I80:I138">(+C80+G80)*(1+$E$73)-H80</f>
        <v>23533006991.403736</v>
      </c>
      <c r="J80" s="32">
        <f aca="true" t="shared" si="21" ref="J80:J136">+I80/D81</f>
        <v>2565.3597494274177</v>
      </c>
      <c r="K80" s="3">
        <f>+K79+1</f>
        <v>2</v>
      </c>
    </row>
    <row r="81" spans="1:11" ht="15">
      <c r="A81" s="1">
        <f aca="true" t="shared" si="22" ref="A81:A138">+A80+1</f>
        <v>2</v>
      </c>
      <c r="B81" s="1">
        <v>42</v>
      </c>
      <c r="C81" s="44">
        <f aca="true" t="shared" si="23" ref="C81:C138">+I80</f>
        <v>23533006991.403736</v>
      </c>
      <c r="D81" s="2">
        <v>9173375</v>
      </c>
      <c r="E81" s="32">
        <f t="shared" si="17"/>
        <v>1535.6464342976585</v>
      </c>
      <c r="F81" s="2">
        <v>38253</v>
      </c>
      <c r="G81" s="37">
        <f t="shared" si="18"/>
        <v>14087060609.225283</v>
      </c>
      <c r="H81" s="36">
        <f t="shared" si="19"/>
        <v>3825300000</v>
      </c>
      <c r="I81" s="37">
        <f t="shared" si="20"/>
        <v>35675770980.66048</v>
      </c>
      <c r="J81" s="32">
        <f t="shared" si="21"/>
        <v>3905.341491953854</v>
      </c>
      <c r="K81" s="3">
        <f aca="true" t="shared" si="24" ref="K81:K137">+K80+1</f>
        <v>3</v>
      </c>
    </row>
    <row r="82" spans="1:11" ht="15">
      <c r="A82" s="1">
        <f t="shared" si="22"/>
        <v>3</v>
      </c>
      <c r="B82" s="1">
        <v>43</v>
      </c>
      <c r="C82" s="44">
        <f t="shared" si="23"/>
        <v>35675770980.66048</v>
      </c>
      <c r="D82" s="2">
        <v>9135122</v>
      </c>
      <c r="E82" s="32">
        <f t="shared" si="17"/>
        <v>1535.6464342976585</v>
      </c>
      <c r="F82" s="2">
        <v>41382</v>
      </c>
      <c r="G82" s="37">
        <f t="shared" si="18"/>
        <v>14028317526.174095</v>
      </c>
      <c r="H82" s="36">
        <f t="shared" si="19"/>
        <v>4138200000</v>
      </c>
      <c r="I82" s="37">
        <f t="shared" si="20"/>
        <v>48051092932.1763</v>
      </c>
      <c r="J82" s="32">
        <f t="shared" si="21"/>
        <v>5283.974792788918</v>
      </c>
      <c r="K82" s="3">
        <f t="shared" si="24"/>
        <v>4</v>
      </c>
    </row>
    <row r="83" spans="1:11" ht="15">
      <c r="A83" s="1">
        <f t="shared" si="22"/>
        <v>4</v>
      </c>
      <c r="B83" s="1">
        <v>44</v>
      </c>
      <c r="C83" s="44">
        <f t="shared" si="23"/>
        <v>48051092932.1763</v>
      </c>
      <c r="D83" s="2">
        <v>9093740</v>
      </c>
      <c r="E83" s="32">
        <f t="shared" si="17"/>
        <v>1535.6464342976585</v>
      </c>
      <c r="F83" s="2">
        <v>44741</v>
      </c>
      <c r="G83" s="37">
        <f t="shared" si="18"/>
        <v>13964769405.429989</v>
      </c>
      <c r="H83" s="36">
        <f t="shared" si="19"/>
        <v>4474100000</v>
      </c>
      <c r="I83" s="37">
        <f t="shared" si="20"/>
        <v>60642555454.48661</v>
      </c>
      <c r="J83" s="32">
        <f t="shared" si="21"/>
        <v>6701.576103001737</v>
      </c>
      <c r="K83" s="3">
        <f t="shared" si="24"/>
        <v>5</v>
      </c>
    </row>
    <row r="84" spans="1:11" ht="15">
      <c r="A84" s="1">
        <f t="shared" si="22"/>
        <v>5</v>
      </c>
      <c r="B84" s="1">
        <v>45</v>
      </c>
      <c r="C84" s="44">
        <f t="shared" si="23"/>
        <v>60642555454.48661</v>
      </c>
      <c r="D84" s="2">
        <v>9048999</v>
      </c>
      <c r="E84" s="32">
        <f t="shared" si="17"/>
        <v>1535.6464342976585</v>
      </c>
      <c r="F84" s="2">
        <v>48412</v>
      </c>
      <c r="G84" s="37">
        <f t="shared" si="18"/>
        <v>13896063048.313078</v>
      </c>
      <c r="H84" s="36">
        <f t="shared" si="19"/>
        <v>4841200000</v>
      </c>
      <c r="I84" s="37">
        <f t="shared" si="20"/>
        <v>73424349427.93967</v>
      </c>
      <c r="J84" s="32">
        <f t="shared" si="21"/>
        <v>8157.728982336337</v>
      </c>
      <c r="K84" s="3">
        <f t="shared" si="24"/>
        <v>6</v>
      </c>
    </row>
    <row r="85" spans="1:11" ht="15">
      <c r="A85" s="1">
        <f t="shared" si="22"/>
        <v>6</v>
      </c>
      <c r="B85" s="1">
        <v>46</v>
      </c>
      <c r="C85" s="44">
        <f t="shared" si="23"/>
        <v>73424349427.93967</v>
      </c>
      <c r="D85" s="2">
        <v>9000587</v>
      </c>
      <c r="E85" s="32">
        <f t="shared" si="17"/>
        <v>1535.6464342976585</v>
      </c>
      <c r="F85" s="2">
        <v>52473</v>
      </c>
      <c r="G85" s="37">
        <f t="shared" si="18"/>
        <v>13821719333.135859</v>
      </c>
      <c r="H85" s="36">
        <f t="shared" si="19"/>
        <v>5247300000</v>
      </c>
      <c r="I85" s="37">
        <f t="shared" si="20"/>
        <v>86361072199.12932</v>
      </c>
      <c r="J85" s="32">
        <f t="shared" si="21"/>
        <v>9651.315595569002</v>
      </c>
      <c r="K85" s="3">
        <f t="shared" si="24"/>
        <v>7</v>
      </c>
    </row>
    <row r="86" spans="1:11" ht="15">
      <c r="A86" s="1">
        <f t="shared" si="22"/>
        <v>7</v>
      </c>
      <c r="B86" s="1">
        <v>47</v>
      </c>
      <c r="C86" s="44">
        <f t="shared" si="23"/>
        <v>86361072199.12932</v>
      </c>
      <c r="D86" s="2">
        <v>8948114</v>
      </c>
      <c r="E86" s="32">
        <f t="shared" si="17"/>
        <v>1535.6464342976585</v>
      </c>
      <c r="F86" s="2">
        <v>56910</v>
      </c>
      <c r="G86" s="37">
        <f t="shared" si="18"/>
        <v>13741139357.788958</v>
      </c>
      <c r="H86" s="36">
        <f t="shared" si="19"/>
        <v>5691000000</v>
      </c>
      <c r="I86" s="37">
        <f t="shared" si="20"/>
        <v>99416322134.76419</v>
      </c>
      <c r="J86" s="32">
        <f t="shared" si="21"/>
        <v>11181.424038270205</v>
      </c>
      <c r="K86" s="3">
        <f t="shared" si="24"/>
        <v>8</v>
      </c>
    </row>
    <row r="87" spans="1:11" ht="15">
      <c r="A87" s="1">
        <f t="shared" si="22"/>
        <v>8</v>
      </c>
      <c r="B87" s="1">
        <v>48</v>
      </c>
      <c r="C87" s="44">
        <f t="shared" si="23"/>
        <v>99416322134.76419</v>
      </c>
      <c r="D87" s="2">
        <v>8891204</v>
      </c>
      <c r="E87" s="32">
        <f t="shared" si="17"/>
        <v>1535.6464342976585</v>
      </c>
      <c r="F87" s="2">
        <v>61794</v>
      </c>
      <c r="G87" s="37">
        <f t="shared" si="18"/>
        <v>13653745719.21308</v>
      </c>
      <c r="H87" s="36">
        <f t="shared" si="19"/>
        <v>6179400000</v>
      </c>
      <c r="I87" s="37">
        <f t="shared" si="20"/>
        <v>112544171246.67613</v>
      </c>
      <c r="J87" s="32">
        <f t="shared" si="21"/>
        <v>12746.510949958845</v>
      </c>
      <c r="K87" s="3">
        <f t="shared" si="24"/>
        <v>9</v>
      </c>
    </row>
    <row r="88" spans="1:11" ht="15">
      <c r="A88" s="1">
        <f t="shared" si="22"/>
        <v>9</v>
      </c>
      <c r="B88" s="1">
        <v>49</v>
      </c>
      <c r="C88" s="44">
        <f t="shared" si="23"/>
        <v>112544171246.67613</v>
      </c>
      <c r="D88" s="2">
        <v>8829410</v>
      </c>
      <c r="E88" s="32">
        <f t="shared" si="17"/>
        <v>1535.6464342976585</v>
      </c>
      <c r="F88" s="2">
        <v>67104</v>
      </c>
      <c r="G88" s="37">
        <f t="shared" si="18"/>
        <v>13558851983.45209</v>
      </c>
      <c r="H88" s="36">
        <f t="shared" si="19"/>
        <v>6710400000</v>
      </c>
      <c r="I88" s="37">
        <f t="shared" si="20"/>
        <v>125697774391.63464</v>
      </c>
      <c r="J88" s="32">
        <f t="shared" si="21"/>
        <v>14345.284722039454</v>
      </c>
      <c r="K88" s="3">
        <f t="shared" si="24"/>
        <v>10</v>
      </c>
    </row>
    <row r="89" spans="1:11" ht="15">
      <c r="A89" s="1">
        <f t="shared" si="22"/>
        <v>10</v>
      </c>
      <c r="B89" s="1">
        <v>50</v>
      </c>
      <c r="C89" s="44">
        <f t="shared" si="23"/>
        <v>125697774391.63464</v>
      </c>
      <c r="D89" s="2">
        <v>8762306</v>
      </c>
      <c r="E89" s="32">
        <f t="shared" si="17"/>
        <v>1535.6464342976585</v>
      </c>
      <c r="F89" s="2">
        <v>72902</v>
      </c>
      <c r="G89" s="37">
        <f t="shared" si="18"/>
        <v>13455803965.124979</v>
      </c>
      <c r="H89" s="36">
        <f t="shared" si="19"/>
        <v>7290200000</v>
      </c>
      <c r="I89" s="37">
        <f t="shared" si="20"/>
        <v>138821057274.5976</v>
      </c>
      <c r="J89" s="32">
        <f t="shared" si="21"/>
        <v>15975.900910418895</v>
      </c>
      <c r="K89" s="3">
        <f t="shared" si="24"/>
        <v>11</v>
      </c>
    </row>
    <row r="90" spans="1:11" ht="15">
      <c r="A90" s="1">
        <f t="shared" si="22"/>
        <v>11</v>
      </c>
      <c r="B90" s="1">
        <v>51</v>
      </c>
      <c r="C90" s="44">
        <f t="shared" si="23"/>
        <v>138821057274.5976</v>
      </c>
      <c r="D90" s="2">
        <v>8689404</v>
      </c>
      <c r="E90" s="32">
        <f t="shared" si="17"/>
        <v>1535.6464342976585</v>
      </c>
      <c r="F90" s="2">
        <v>79160</v>
      </c>
      <c r="G90" s="37">
        <f t="shared" si="18"/>
        <v>13343852268.77181</v>
      </c>
      <c r="H90" s="36">
        <f t="shared" si="19"/>
        <v>7916000000</v>
      </c>
      <c r="I90" s="37">
        <f t="shared" si="20"/>
        <v>151857155020.5379</v>
      </c>
      <c r="J90" s="32">
        <f t="shared" si="21"/>
        <v>17636.800422907632</v>
      </c>
      <c r="K90" s="3">
        <f t="shared" si="24"/>
        <v>12</v>
      </c>
    </row>
    <row r="91" spans="1:11" ht="15">
      <c r="A91" s="1">
        <f t="shared" si="22"/>
        <v>12</v>
      </c>
      <c r="B91" s="1">
        <v>52</v>
      </c>
      <c r="C91" s="44">
        <f t="shared" si="23"/>
        <v>151857155020.5379</v>
      </c>
      <c r="D91" s="2">
        <v>8610244</v>
      </c>
      <c r="E91" s="32">
        <f t="shared" si="17"/>
        <v>1535.6464342976585</v>
      </c>
      <c r="F91" s="2">
        <v>85758</v>
      </c>
      <c r="G91" s="37">
        <f t="shared" si="18"/>
        <v>13222290497.032808</v>
      </c>
      <c r="H91" s="36">
        <f t="shared" si="19"/>
        <v>8575800000</v>
      </c>
      <c r="I91" s="37">
        <f t="shared" si="20"/>
        <v>164757617793.44925</v>
      </c>
      <c r="J91" s="32">
        <f t="shared" si="21"/>
        <v>19327.57210152603</v>
      </c>
      <c r="K91" s="3">
        <f t="shared" si="24"/>
        <v>13</v>
      </c>
    </row>
    <row r="92" spans="1:11" ht="15">
      <c r="A92" s="1">
        <f t="shared" si="22"/>
        <v>13</v>
      </c>
      <c r="B92" s="1">
        <v>53</v>
      </c>
      <c r="C92" s="44">
        <f t="shared" si="23"/>
        <v>164757617793.44925</v>
      </c>
      <c r="D92" s="2">
        <v>8524486</v>
      </c>
      <c r="E92" s="32">
        <f t="shared" si="17"/>
        <v>1535.6464342976585</v>
      </c>
      <c r="F92" s="2">
        <v>92832</v>
      </c>
      <c r="G92" s="37">
        <f t="shared" si="18"/>
        <v>13090596530.12031</v>
      </c>
      <c r="H92" s="36">
        <f t="shared" si="19"/>
        <v>9283200000</v>
      </c>
      <c r="I92" s="37">
        <f t="shared" si="20"/>
        <v>177457425039.74805</v>
      </c>
      <c r="J92" s="32">
        <f t="shared" si="21"/>
        <v>21046.57342909802</v>
      </c>
      <c r="K92" s="3">
        <f t="shared" si="24"/>
        <v>14</v>
      </c>
    </row>
    <row r="93" spans="1:11" ht="15">
      <c r="A93" s="1">
        <f t="shared" si="22"/>
        <v>14</v>
      </c>
      <c r="B93" s="1">
        <v>54</v>
      </c>
      <c r="C93" s="44">
        <f t="shared" si="23"/>
        <v>177457425039.74805</v>
      </c>
      <c r="D93" s="2">
        <v>8431654</v>
      </c>
      <c r="E93" s="32">
        <f t="shared" si="17"/>
        <v>1535.6464342976585</v>
      </c>
      <c r="F93" s="2">
        <v>100337</v>
      </c>
      <c r="G93" s="37">
        <f t="shared" si="18"/>
        <v>12948039400.331589</v>
      </c>
      <c r="H93" s="36">
        <f t="shared" si="19"/>
        <v>10033700000</v>
      </c>
      <c r="I93" s="37">
        <f t="shared" si="20"/>
        <v>189892037662.08365</v>
      </c>
      <c r="J93" s="32">
        <f t="shared" si="21"/>
        <v>22792.559407124187</v>
      </c>
      <c r="K93" s="3">
        <f t="shared" si="24"/>
        <v>15</v>
      </c>
    </row>
    <row r="94" spans="1:11" ht="15">
      <c r="A94" s="1">
        <f t="shared" si="22"/>
        <v>15</v>
      </c>
      <c r="B94" s="1">
        <v>55</v>
      </c>
      <c r="C94" s="44">
        <f t="shared" si="23"/>
        <v>189892037662.08365</v>
      </c>
      <c r="D94" s="2">
        <v>8331317</v>
      </c>
      <c r="E94" s="32">
        <f t="shared" si="17"/>
        <v>1535.6464342976585</v>
      </c>
      <c r="F94" s="2">
        <v>108307</v>
      </c>
      <c r="G94" s="37">
        <f t="shared" si="18"/>
        <v>12793957244.053465</v>
      </c>
      <c r="H94" s="36">
        <f t="shared" si="19"/>
        <v>10830700000</v>
      </c>
      <c r="I94" s="37">
        <f t="shared" si="20"/>
        <v>201989594651.44397</v>
      </c>
      <c r="J94" s="32">
        <f t="shared" si="21"/>
        <v>24563.94856037436</v>
      </c>
      <c r="K94" s="3">
        <f t="shared" si="24"/>
        <v>16</v>
      </c>
    </row>
    <row r="95" spans="1:11" ht="15">
      <c r="A95" s="1">
        <f t="shared" si="22"/>
        <v>16</v>
      </c>
      <c r="B95" s="1">
        <v>56</v>
      </c>
      <c r="C95" s="44">
        <f t="shared" si="23"/>
        <v>201989594651.44397</v>
      </c>
      <c r="D95" s="2">
        <v>8223010</v>
      </c>
      <c r="E95" s="32">
        <f t="shared" si="17"/>
        <v>1535.6464342976585</v>
      </c>
      <c r="F95" s="2">
        <v>116849</v>
      </c>
      <c r="G95" s="37">
        <f t="shared" si="18"/>
        <v>12627635985.693989</v>
      </c>
      <c r="H95" s="36">
        <f t="shared" si="19"/>
        <v>11684900000</v>
      </c>
      <c r="I95" s="37">
        <f t="shared" si="20"/>
        <v>213663192168.99487</v>
      </c>
      <c r="J95" s="32">
        <f t="shared" si="21"/>
        <v>26358.123428463223</v>
      </c>
      <c r="K95" s="3">
        <f t="shared" si="24"/>
        <v>17</v>
      </c>
    </row>
    <row r="96" spans="1:11" ht="15">
      <c r="A96" s="1">
        <f t="shared" si="22"/>
        <v>17</v>
      </c>
      <c r="B96" s="1">
        <v>57</v>
      </c>
      <c r="C96" s="44">
        <f t="shared" si="23"/>
        <v>213663192168.99487</v>
      </c>
      <c r="D96" s="2">
        <v>8106161</v>
      </c>
      <c r="E96" s="32">
        <f t="shared" si="17"/>
        <v>1535.6464342976585</v>
      </c>
      <c r="F96" s="2">
        <v>125970</v>
      </c>
      <c r="G96" s="37">
        <f t="shared" si="18"/>
        <v>12448197235.492743</v>
      </c>
      <c r="H96" s="36">
        <f t="shared" si="19"/>
        <v>12597000000</v>
      </c>
      <c r="I96" s="37">
        <f t="shared" si="20"/>
        <v>224819958874.712</v>
      </c>
      <c r="J96" s="32">
        <f t="shared" si="21"/>
        <v>28172.252878999014</v>
      </c>
      <c r="K96" s="3">
        <f t="shared" si="24"/>
        <v>18</v>
      </c>
    </row>
    <row r="97" spans="1:11" ht="15">
      <c r="A97" s="1">
        <f t="shared" si="22"/>
        <v>18</v>
      </c>
      <c r="B97" s="1">
        <v>58</v>
      </c>
      <c r="C97" s="44">
        <f t="shared" si="23"/>
        <v>224819958874.712</v>
      </c>
      <c r="D97" s="2">
        <v>7980191</v>
      </c>
      <c r="E97" s="32">
        <f t="shared" si="17"/>
        <v>1535.6464342976585</v>
      </c>
      <c r="F97" s="2">
        <v>135663</v>
      </c>
      <c r="G97" s="37">
        <f t="shared" si="18"/>
        <v>12254751854.164267</v>
      </c>
      <c r="H97" s="36">
        <f t="shared" si="19"/>
        <v>13566300000</v>
      </c>
      <c r="I97" s="37">
        <f t="shared" si="20"/>
        <v>235362146265.3201</v>
      </c>
      <c r="J97" s="32">
        <f t="shared" si="21"/>
        <v>30003.353454193813</v>
      </c>
      <c r="K97" s="3">
        <f t="shared" si="24"/>
        <v>19</v>
      </c>
    </row>
    <row r="98" spans="1:11" ht="15">
      <c r="A98" s="1">
        <f t="shared" si="22"/>
        <v>19</v>
      </c>
      <c r="B98" s="1">
        <v>59</v>
      </c>
      <c r="C98" s="44">
        <f t="shared" si="23"/>
        <v>235362146265.3201</v>
      </c>
      <c r="D98" s="2">
        <v>7844528</v>
      </c>
      <c r="E98" s="32">
        <f t="shared" si="17"/>
        <v>1535.6464342976585</v>
      </c>
      <c r="F98" s="2">
        <v>145830</v>
      </c>
      <c r="G98" s="37">
        <f t="shared" si="18"/>
        <v>12046421451.948143</v>
      </c>
      <c r="H98" s="36">
        <f t="shared" si="19"/>
        <v>14583000000</v>
      </c>
      <c r="I98" s="37">
        <f t="shared" si="20"/>
        <v>245195996103.13168</v>
      </c>
      <c r="J98" s="32">
        <f t="shared" si="21"/>
        <v>31849.021237504276</v>
      </c>
      <c r="K98" s="3">
        <f t="shared" si="24"/>
        <v>20</v>
      </c>
    </row>
    <row r="99" spans="1:11" ht="15">
      <c r="A99" s="1">
        <f t="shared" si="22"/>
        <v>20</v>
      </c>
      <c r="B99" s="1">
        <v>60</v>
      </c>
      <c r="C99" s="44">
        <f t="shared" si="23"/>
        <v>245195996103.13168</v>
      </c>
      <c r="D99" s="2">
        <v>7698698</v>
      </c>
      <c r="E99" s="32">
        <f t="shared" si="17"/>
        <v>1535.6464342976585</v>
      </c>
      <c r="F99" s="2">
        <v>156592</v>
      </c>
      <c r="G99" s="37">
        <f t="shared" si="18"/>
        <v>11822478132.434515</v>
      </c>
      <c r="H99" s="36">
        <f t="shared" si="19"/>
        <v>15659200000</v>
      </c>
      <c r="I99" s="37">
        <f t="shared" si="20"/>
        <v>254210197947.3445</v>
      </c>
      <c r="J99" s="32">
        <f t="shared" si="21"/>
        <v>33705.466079016194</v>
      </c>
      <c r="K99" s="3">
        <f t="shared" si="24"/>
        <v>21</v>
      </c>
    </row>
    <row r="100" spans="1:11" ht="15">
      <c r="A100" s="1">
        <f t="shared" si="22"/>
        <v>21</v>
      </c>
      <c r="B100" s="1">
        <v>61</v>
      </c>
      <c r="C100" s="44">
        <f t="shared" si="23"/>
        <v>254210197947.3445</v>
      </c>
      <c r="D100" s="2">
        <v>7542106</v>
      </c>
      <c r="E100" s="32">
        <f t="shared" si="17"/>
        <v>1535.6464342976585</v>
      </c>
      <c r="F100" s="2">
        <v>167736</v>
      </c>
      <c r="G100" s="37">
        <f t="shared" si="18"/>
        <v>11582008185.994976</v>
      </c>
      <c r="H100" s="36">
        <f t="shared" si="19"/>
        <v>16773600000</v>
      </c>
      <c r="I100" s="37">
        <f t="shared" si="20"/>
        <v>262308216440.00647</v>
      </c>
      <c r="J100" s="32">
        <f t="shared" si="21"/>
        <v>35570.25433223536</v>
      </c>
      <c r="K100" s="3">
        <f t="shared" si="24"/>
        <v>22</v>
      </c>
    </row>
    <row r="101" spans="1:11" ht="15">
      <c r="A101" s="1">
        <f t="shared" si="22"/>
        <v>22</v>
      </c>
      <c r="B101" s="1">
        <v>62</v>
      </c>
      <c r="C101" s="44">
        <f t="shared" si="23"/>
        <v>262308216440.00647</v>
      </c>
      <c r="D101" s="2">
        <v>7374370</v>
      </c>
      <c r="E101" s="32">
        <f t="shared" si="17"/>
        <v>1535.6464342976585</v>
      </c>
      <c r="F101" s="2">
        <v>179271</v>
      </c>
      <c r="G101" s="37">
        <f t="shared" si="18"/>
        <v>11324424995.691624</v>
      </c>
      <c r="H101" s="36">
        <f t="shared" si="19"/>
        <v>17927100000</v>
      </c>
      <c r="I101" s="37">
        <f t="shared" si="20"/>
        <v>269387173507.48303</v>
      </c>
      <c r="J101" s="32">
        <f t="shared" si="21"/>
        <v>37440.37066167999</v>
      </c>
      <c r="K101" s="3">
        <f t="shared" si="24"/>
        <v>23</v>
      </c>
    </row>
    <row r="102" spans="1:11" ht="15">
      <c r="A102" s="1">
        <f t="shared" si="22"/>
        <v>23</v>
      </c>
      <c r="B102" s="1">
        <v>63</v>
      </c>
      <c r="C102" s="44">
        <f t="shared" si="23"/>
        <v>269387173507.48303</v>
      </c>
      <c r="D102" s="2">
        <v>7195099</v>
      </c>
      <c r="E102" s="32">
        <f t="shared" si="17"/>
        <v>1535.6464342976585</v>
      </c>
      <c r="F102" s="2">
        <v>191174</v>
      </c>
      <c r="G102" s="37">
        <f t="shared" si="18"/>
        <v>11049128123.768648</v>
      </c>
      <c r="H102" s="36">
        <f t="shared" si="19"/>
        <v>19117400000</v>
      </c>
      <c r="I102" s="37">
        <f t="shared" si="20"/>
        <v>275340716712.81433</v>
      </c>
      <c r="J102" s="32">
        <f t="shared" si="21"/>
        <v>39312.345108323454</v>
      </c>
      <c r="K102" s="3">
        <f t="shared" si="24"/>
        <v>24</v>
      </c>
    </row>
    <row r="103" spans="1:11" ht="15">
      <c r="A103" s="1">
        <f t="shared" si="22"/>
        <v>24</v>
      </c>
      <c r="B103" s="1">
        <v>64</v>
      </c>
      <c r="C103" s="44">
        <f t="shared" si="23"/>
        <v>275340716712.81433</v>
      </c>
      <c r="D103" s="2">
        <v>7003925</v>
      </c>
      <c r="E103" s="32">
        <f t="shared" si="17"/>
        <v>1535.6464342976585</v>
      </c>
      <c r="F103" s="2">
        <v>203394</v>
      </c>
      <c r="G103" s="37">
        <f t="shared" si="18"/>
        <v>10755552452.338228</v>
      </c>
      <c r="H103" s="36">
        <f t="shared" si="19"/>
        <v>20339400000</v>
      </c>
      <c r="I103" s="37">
        <f t="shared" si="20"/>
        <v>280061682623.4102</v>
      </c>
      <c r="J103" s="32">
        <f t="shared" si="21"/>
        <v>41182.32570712643</v>
      </c>
      <c r="K103" s="3">
        <f t="shared" si="24"/>
        <v>25</v>
      </c>
    </row>
    <row r="104" spans="1:11" ht="15">
      <c r="A104" s="1">
        <f t="shared" si="22"/>
        <v>25</v>
      </c>
      <c r="B104" s="1">
        <v>65</v>
      </c>
      <c r="C104" s="44">
        <f t="shared" si="23"/>
        <v>280061682623.4102</v>
      </c>
      <c r="D104" s="2">
        <v>6800531</v>
      </c>
      <c r="E104" s="32">
        <f t="shared" si="17"/>
        <v>1535.6464342976585</v>
      </c>
      <c r="F104" s="2">
        <v>215917</v>
      </c>
      <c r="G104" s="37">
        <f t="shared" si="18"/>
        <v>10443211181.48069</v>
      </c>
      <c r="H104" s="36">
        <f t="shared" si="19"/>
        <v>21591700000</v>
      </c>
      <c r="I104" s="37">
        <f t="shared" si="20"/>
        <v>283438438495.1355</v>
      </c>
      <c r="J104" s="32">
        <f t="shared" si="21"/>
        <v>43045.56629973078</v>
      </c>
      <c r="K104" s="3">
        <f t="shared" si="24"/>
        <v>26</v>
      </c>
    </row>
    <row r="105" spans="1:11" ht="15">
      <c r="A105" s="1">
        <f t="shared" si="22"/>
        <v>26</v>
      </c>
      <c r="B105" s="1">
        <v>66</v>
      </c>
      <c r="C105" s="44">
        <f t="shared" si="23"/>
        <v>283438438495.1355</v>
      </c>
      <c r="D105" s="2">
        <v>6584614</v>
      </c>
      <c r="E105" s="32">
        <f t="shared" si="17"/>
        <v>1535.6464342976585</v>
      </c>
      <c r="F105" s="2">
        <v>228749</v>
      </c>
      <c r="G105" s="37">
        <f t="shared" si="18"/>
        <v>10111639010.326443</v>
      </c>
      <c r="H105" s="36">
        <f t="shared" si="19"/>
        <v>22874900000</v>
      </c>
      <c r="I105" s="37">
        <f t="shared" si="20"/>
        <v>285352681380.73505</v>
      </c>
      <c r="J105" s="32">
        <f t="shared" si="21"/>
        <v>44895.963237220276</v>
      </c>
      <c r="K105" s="3">
        <f t="shared" si="24"/>
        <v>27</v>
      </c>
    </row>
    <row r="106" spans="1:11" ht="15">
      <c r="A106" s="1">
        <f t="shared" si="22"/>
        <v>27</v>
      </c>
      <c r="B106" s="1">
        <v>67</v>
      </c>
      <c r="C106" s="44">
        <f t="shared" si="23"/>
        <v>285352681380.73505</v>
      </c>
      <c r="D106" s="2">
        <v>6355865</v>
      </c>
      <c r="E106" s="32">
        <f t="shared" si="17"/>
        <v>1535.6464342976585</v>
      </c>
      <c r="F106" s="2">
        <v>241777</v>
      </c>
      <c r="G106" s="37">
        <f t="shared" si="18"/>
        <v>9760361424.127287</v>
      </c>
      <c r="H106" s="36">
        <f t="shared" si="19"/>
        <v>24177700000</v>
      </c>
      <c r="I106" s="37">
        <f t="shared" si="20"/>
        <v>285690994945.1054</v>
      </c>
      <c r="J106" s="32">
        <f t="shared" si="21"/>
        <v>46726.67369934901</v>
      </c>
      <c r="K106" s="3">
        <f t="shared" si="24"/>
        <v>28</v>
      </c>
    </row>
    <row r="107" spans="1:11" ht="15">
      <c r="A107" s="1">
        <f t="shared" si="22"/>
        <v>28</v>
      </c>
      <c r="B107" s="1">
        <v>68</v>
      </c>
      <c r="C107" s="44">
        <f t="shared" si="23"/>
        <v>285690994945.1054</v>
      </c>
      <c r="D107" s="2">
        <v>6114088</v>
      </c>
      <c r="E107" s="32">
        <f t="shared" si="17"/>
        <v>1535.6464342976585</v>
      </c>
      <c r="F107" s="2">
        <v>254835</v>
      </c>
      <c r="G107" s="37">
        <f t="shared" si="18"/>
        <v>9389077436.182102</v>
      </c>
      <c r="H107" s="36">
        <f t="shared" si="19"/>
        <v>25483500000</v>
      </c>
      <c r="I107" s="37">
        <f t="shared" si="20"/>
        <v>284350576000.3519</v>
      </c>
      <c r="J107" s="32">
        <f t="shared" si="21"/>
        <v>48530.175433686156</v>
      </c>
      <c r="K107" s="3">
        <f t="shared" si="24"/>
        <v>29</v>
      </c>
    </row>
    <row r="108" spans="1:11" ht="15">
      <c r="A108" s="1">
        <f t="shared" si="22"/>
        <v>29</v>
      </c>
      <c r="B108" s="1">
        <v>69</v>
      </c>
      <c r="C108" s="44">
        <f t="shared" si="23"/>
        <v>284350576000.3519</v>
      </c>
      <c r="D108" s="2">
        <v>5859253</v>
      </c>
      <c r="E108" s="32">
        <f t="shared" si="17"/>
        <v>1535.6464342976585</v>
      </c>
      <c r="F108" s="2">
        <v>267241</v>
      </c>
      <c r="G108" s="37">
        <f t="shared" si="18"/>
        <v>8997740977.097858</v>
      </c>
      <c r="H108" s="36">
        <f t="shared" si="19"/>
        <v>26724100000</v>
      </c>
      <c r="I108" s="37">
        <f t="shared" si="20"/>
        <v>281291632826.32227</v>
      </c>
      <c r="J108" s="32">
        <f t="shared" si="21"/>
        <v>50302.40150169961</v>
      </c>
      <c r="K108" s="3">
        <f t="shared" si="24"/>
        <v>30</v>
      </c>
    </row>
    <row r="109" spans="1:11" ht="15">
      <c r="A109" s="1">
        <f t="shared" si="22"/>
        <v>30</v>
      </c>
      <c r="B109" s="1">
        <v>70</v>
      </c>
      <c r="C109" s="44">
        <f t="shared" si="23"/>
        <v>281291632826.32227</v>
      </c>
      <c r="D109" s="2">
        <v>5592012</v>
      </c>
      <c r="E109" s="32">
        <f t="shared" si="17"/>
        <v>1535.6464342976585</v>
      </c>
      <c r="F109" s="2">
        <v>278426</v>
      </c>
      <c r="G109" s="37">
        <f t="shared" si="18"/>
        <v>8587353288.349718</v>
      </c>
      <c r="H109" s="36">
        <f t="shared" si="19"/>
        <v>27842600000</v>
      </c>
      <c r="I109" s="37">
        <f t="shared" si="20"/>
        <v>276530335420.40564</v>
      </c>
      <c r="J109" s="32">
        <f t="shared" si="21"/>
        <v>52042.13038434037</v>
      </c>
      <c r="K109" s="3">
        <f t="shared" si="24"/>
        <v>31</v>
      </c>
    </row>
    <row r="110" spans="1:11" ht="15">
      <c r="A110" s="1">
        <f t="shared" si="22"/>
        <v>31</v>
      </c>
      <c r="B110" s="1">
        <v>71</v>
      </c>
      <c r="C110" s="44">
        <f t="shared" si="23"/>
        <v>276530335420.40564</v>
      </c>
      <c r="D110" s="2">
        <v>5313586</v>
      </c>
      <c r="E110" s="32">
        <f t="shared" si="17"/>
        <v>1535.6464342976585</v>
      </c>
      <c r="F110" s="2">
        <v>287731</v>
      </c>
      <c r="G110" s="37">
        <f t="shared" si="18"/>
        <v>8159789394.233958</v>
      </c>
      <c r="H110" s="36">
        <f t="shared" si="19"/>
        <v>28773100000</v>
      </c>
      <c r="I110" s="37">
        <f t="shared" si="20"/>
        <v>270151531055.37158</v>
      </c>
      <c r="J110" s="32">
        <f t="shared" si="21"/>
        <v>53752.352794772545</v>
      </c>
      <c r="K110" s="3">
        <f t="shared" si="24"/>
        <v>32</v>
      </c>
    </row>
    <row r="111" spans="1:11" ht="15">
      <c r="A111" s="1">
        <f t="shared" si="22"/>
        <v>32</v>
      </c>
      <c r="B111" s="1">
        <v>72</v>
      </c>
      <c r="C111" s="44">
        <f t="shared" si="23"/>
        <v>270151531055.37158</v>
      </c>
      <c r="D111" s="2">
        <v>5025855</v>
      </c>
      <c r="E111" s="32">
        <f t="shared" si="17"/>
        <v>1535.6464342976585</v>
      </c>
      <c r="F111" s="2">
        <v>294766</v>
      </c>
      <c r="G111" s="37">
        <f t="shared" si="18"/>
        <v>7717936310.047058</v>
      </c>
      <c r="H111" s="36">
        <f t="shared" si="19"/>
        <v>29476600000</v>
      </c>
      <c r="I111" s="37">
        <f t="shared" si="20"/>
        <v>262286340733.68958</v>
      </c>
      <c r="J111" s="32">
        <f t="shared" si="21"/>
        <v>55438.89382205441</v>
      </c>
      <c r="K111" s="3">
        <f t="shared" si="24"/>
        <v>33</v>
      </c>
    </row>
    <row r="112" spans="1:11" ht="15">
      <c r="A112" s="1">
        <f t="shared" si="22"/>
        <v>33</v>
      </c>
      <c r="B112" s="1">
        <v>73</v>
      </c>
      <c r="C112" s="44">
        <f t="shared" si="23"/>
        <v>262286340733.68958</v>
      </c>
      <c r="D112" s="2">
        <v>4731089</v>
      </c>
      <c r="E112" s="32">
        <f t="shared" si="17"/>
        <v>1535.6464342976585</v>
      </c>
      <c r="F112" s="2">
        <v>299289</v>
      </c>
      <c r="G112" s="37">
        <f t="shared" si="18"/>
        <v>7265279953.194875</v>
      </c>
      <c r="H112" s="36">
        <f t="shared" si="19"/>
        <v>29928900000</v>
      </c>
      <c r="I112" s="37">
        <f t="shared" si="20"/>
        <v>253100301721.2287</v>
      </c>
      <c r="J112" s="32">
        <f t="shared" si="21"/>
        <v>57110.04596805557</v>
      </c>
      <c r="K112" s="3">
        <f t="shared" si="24"/>
        <v>34</v>
      </c>
    </row>
    <row r="113" spans="1:11" ht="15">
      <c r="A113" s="1">
        <f t="shared" si="22"/>
        <v>34</v>
      </c>
      <c r="B113" s="1">
        <v>74</v>
      </c>
      <c r="C113" s="44">
        <f t="shared" si="23"/>
        <v>253100301721.2287</v>
      </c>
      <c r="D113" s="2">
        <v>4431800</v>
      </c>
      <c r="E113" s="32">
        <f t="shared" si="17"/>
        <v>1535.6464342976585</v>
      </c>
      <c r="F113" s="2">
        <v>301894</v>
      </c>
      <c r="G113" s="37">
        <f t="shared" si="18"/>
        <v>6805677867.520363</v>
      </c>
      <c r="H113" s="36">
        <f t="shared" si="19"/>
        <v>30189400000</v>
      </c>
      <c r="I113" s="37">
        <f t="shared" si="20"/>
        <v>242711878568.18652</v>
      </c>
      <c r="J113" s="32">
        <f t="shared" si="21"/>
        <v>58769.346945956284</v>
      </c>
      <c r="K113" s="3">
        <f t="shared" si="24"/>
        <v>35</v>
      </c>
    </row>
    <row r="114" spans="1:11" ht="15">
      <c r="A114" s="1">
        <f t="shared" si="22"/>
        <v>35</v>
      </c>
      <c r="B114" s="1">
        <v>75</v>
      </c>
      <c r="C114" s="44">
        <f t="shared" si="23"/>
        <v>242711878568.18652</v>
      </c>
      <c r="D114" s="2">
        <v>4129906</v>
      </c>
      <c r="E114" s="32">
        <f t="shared" si="17"/>
        <v>1535.6464342976585</v>
      </c>
      <c r="F114" s="2">
        <v>303011</v>
      </c>
      <c r="G114" s="37">
        <f t="shared" si="18"/>
        <v>6342075422.884505</v>
      </c>
      <c r="H114" s="36">
        <f t="shared" si="19"/>
        <v>30301100000</v>
      </c>
      <c r="I114" s="37">
        <f t="shared" si="20"/>
        <v>231205551690.62457</v>
      </c>
      <c r="J114" s="32">
        <f t="shared" si="21"/>
        <v>60415.96429758971</v>
      </c>
      <c r="K114" s="3">
        <f t="shared" si="24"/>
        <v>36</v>
      </c>
    </row>
    <row r="115" spans="1:11" ht="15">
      <c r="A115" s="1">
        <f t="shared" si="22"/>
        <v>36</v>
      </c>
      <c r="B115" s="1">
        <v>76</v>
      </c>
      <c r="C115" s="44">
        <f t="shared" si="23"/>
        <v>231205551690.62457</v>
      </c>
      <c r="D115" s="2">
        <v>3826895</v>
      </c>
      <c r="E115" s="32">
        <f t="shared" si="17"/>
        <v>1535.6464342976585</v>
      </c>
      <c r="F115" s="2">
        <v>303014</v>
      </c>
      <c r="G115" s="37">
        <f t="shared" si="18"/>
        <v>5876757661.181538</v>
      </c>
      <c r="H115" s="36">
        <f t="shared" si="19"/>
        <v>30301400000</v>
      </c>
      <c r="I115" s="37">
        <f t="shared" si="20"/>
        <v>218635024819.39642</v>
      </c>
      <c r="J115" s="32">
        <f t="shared" si="21"/>
        <v>62043.81612755834</v>
      </c>
      <c r="K115" s="3">
        <f t="shared" si="24"/>
        <v>37</v>
      </c>
    </row>
    <row r="116" spans="1:11" ht="15">
      <c r="A116" s="1">
        <f t="shared" si="22"/>
        <v>37</v>
      </c>
      <c r="B116" s="1">
        <v>77</v>
      </c>
      <c r="C116" s="44">
        <f t="shared" si="23"/>
        <v>218635024819.39642</v>
      </c>
      <c r="D116" s="2">
        <v>3523881</v>
      </c>
      <c r="E116" s="32">
        <f t="shared" si="17"/>
        <v>1535.6464342976585</v>
      </c>
      <c r="F116" s="2">
        <v>301997</v>
      </c>
      <c r="G116" s="37">
        <f t="shared" si="18"/>
        <v>5411435292.539268</v>
      </c>
      <c r="H116" s="36">
        <f t="shared" si="19"/>
        <v>30199700000</v>
      </c>
      <c r="I116" s="37">
        <f t="shared" si="20"/>
        <v>205049083117.5325</v>
      </c>
      <c r="J116" s="32">
        <f t="shared" si="21"/>
        <v>63642.60262552361</v>
      </c>
      <c r="K116" s="3">
        <f t="shared" si="24"/>
        <v>38</v>
      </c>
    </row>
    <row r="117" spans="1:11" ht="15">
      <c r="A117" s="1">
        <f t="shared" si="22"/>
        <v>38</v>
      </c>
      <c r="B117" s="1">
        <v>78</v>
      </c>
      <c r="C117" s="44">
        <f t="shared" si="23"/>
        <v>205049083117.5325</v>
      </c>
      <c r="D117" s="2">
        <v>3221884</v>
      </c>
      <c r="E117" s="32">
        <f t="shared" si="17"/>
        <v>1535.6464342976585</v>
      </c>
      <c r="F117" s="2">
        <v>299829</v>
      </c>
      <c r="G117" s="37">
        <f t="shared" si="18"/>
        <v>4947674676.320677</v>
      </c>
      <c r="H117" s="36">
        <f t="shared" si="19"/>
        <v>29982900000</v>
      </c>
      <c r="I117" s="37">
        <f t="shared" si="20"/>
        <v>190513695683.54584</v>
      </c>
      <c r="J117" s="32">
        <f t="shared" si="21"/>
        <v>65198.53174685139</v>
      </c>
      <c r="K117" s="3">
        <f t="shared" si="24"/>
        <v>39</v>
      </c>
    </row>
    <row r="118" spans="1:11" ht="15">
      <c r="A118" s="1">
        <f t="shared" si="22"/>
        <v>39</v>
      </c>
      <c r="B118" s="1">
        <v>79</v>
      </c>
      <c r="C118" s="44">
        <f t="shared" si="23"/>
        <v>190513695683.54584</v>
      </c>
      <c r="D118" s="2">
        <v>2922055</v>
      </c>
      <c r="E118" s="32">
        <f t="shared" si="17"/>
        <v>1535.6464342976585</v>
      </c>
      <c r="F118" s="2">
        <v>295683</v>
      </c>
      <c r="G118" s="37">
        <f t="shared" si="18"/>
        <v>4487243341.571645</v>
      </c>
      <c r="H118" s="36">
        <f t="shared" si="19"/>
        <v>29568300000</v>
      </c>
      <c r="I118" s="37">
        <f t="shared" si="20"/>
        <v>175182685976.37338</v>
      </c>
      <c r="J118" s="32">
        <f t="shared" si="21"/>
        <v>66701.39872659829</v>
      </c>
      <c r="K118" s="3">
        <f t="shared" si="24"/>
        <v>40</v>
      </c>
    </row>
    <row r="119" spans="1:11" ht="15">
      <c r="A119" s="1">
        <f t="shared" si="22"/>
        <v>40</v>
      </c>
      <c r="B119" s="1">
        <v>80</v>
      </c>
      <c r="C119" s="44">
        <f t="shared" si="23"/>
        <v>175182685976.37338</v>
      </c>
      <c r="D119" s="2">
        <v>2626372</v>
      </c>
      <c r="E119" s="32">
        <f t="shared" si="17"/>
        <v>1535.6464342976585</v>
      </c>
      <c r="F119" s="2">
        <v>288848</v>
      </c>
      <c r="G119" s="37">
        <f t="shared" si="18"/>
        <v>4033178796.93921</v>
      </c>
      <c r="H119" s="36">
        <f t="shared" si="19"/>
        <v>28884800000</v>
      </c>
      <c r="I119" s="37">
        <f t="shared" si="20"/>
        <v>159291858011.97824</v>
      </c>
      <c r="J119" s="32">
        <f t="shared" si="21"/>
        <v>68145.54974065645</v>
      </c>
      <c r="K119" s="3">
        <f t="shared" si="24"/>
        <v>41</v>
      </c>
    </row>
    <row r="120" spans="1:11" ht="15">
      <c r="A120" s="1">
        <f t="shared" si="22"/>
        <v>41</v>
      </c>
      <c r="B120" s="1">
        <v>81</v>
      </c>
      <c r="C120" s="44">
        <f t="shared" si="23"/>
        <v>159291858011.97824</v>
      </c>
      <c r="D120" s="2">
        <v>2337524</v>
      </c>
      <c r="E120" s="32">
        <f t="shared" si="17"/>
        <v>1535.6464342976585</v>
      </c>
      <c r="F120" s="2">
        <v>278983</v>
      </c>
      <c r="G120" s="37">
        <f t="shared" si="18"/>
        <v>3589610395.6851997</v>
      </c>
      <c r="H120" s="36">
        <f t="shared" si="19"/>
        <v>27898300000</v>
      </c>
      <c r="I120" s="37">
        <f t="shared" si="20"/>
        <v>143127241828.04663</v>
      </c>
      <c r="J120" s="32">
        <f t="shared" si="21"/>
        <v>69528.4873257548</v>
      </c>
      <c r="K120" s="3">
        <f t="shared" si="24"/>
        <v>42</v>
      </c>
    </row>
    <row r="121" spans="1:11" ht="15">
      <c r="A121" s="1">
        <f t="shared" si="22"/>
        <v>42</v>
      </c>
      <c r="B121" s="1">
        <v>82</v>
      </c>
      <c r="C121" s="44">
        <f t="shared" si="23"/>
        <v>143127241828.04663</v>
      </c>
      <c r="D121" s="2">
        <v>2058541</v>
      </c>
      <c r="E121" s="32">
        <f t="shared" si="17"/>
        <v>1535.6464342976585</v>
      </c>
      <c r="F121" s="2">
        <v>265902</v>
      </c>
      <c r="G121" s="37">
        <f t="shared" si="18"/>
        <v>3161191146.505536</v>
      </c>
      <c r="H121" s="36">
        <f t="shared" si="19"/>
        <v>26590200000</v>
      </c>
      <c r="I121" s="37">
        <f t="shared" si="20"/>
        <v>127012654623.27975</v>
      </c>
      <c r="J121" s="32">
        <f t="shared" si="21"/>
        <v>70852.33257966593</v>
      </c>
      <c r="K121" s="3">
        <f t="shared" si="24"/>
        <v>43</v>
      </c>
    </row>
    <row r="122" spans="1:11" ht="15">
      <c r="A122" s="1">
        <f t="shared" si="22"/>
        <v>43</v>
      </c>
      <c r="B122" s="1">
        <v>83</v>
      </c>
      <c r="C122" s="44">
        <f t="shared" si="23"/>
        <v>127012654623.27975</v>
      </c>
      <c r="D122" s="2">
        <v>1792639</v>
      </c>
      <c r="E122" s="32">
        <f t="shared" si="17"/>
        <v>1535.6464342976585</v>
      </c>
      <c r="F122" s="2">
        <v>249858</v>
      </c>
      <c r="G122" s="37">
        <f t="shared" si="18"/>
        <v>2752859688.33292</v>
      </c>
      <c r="H122" s="36">
        <f t="shared" si="19"/>
        <v>24985800000</v>
      </c>
      <c r="I122" s="37">
        <f t="shared" si="20"/>
        <v>111267990027.19331</v>
      </c>
      <c r="J122" s="32">
        <f t="shared" si="21"/>
        <v>72121.7010237962</v>
      </c>
      <c r="K122" s="3">
        <f t="shared" si="24"/>
        <v>44</v>
      </c>
    </row>
    <row r="123" spans="1:11" ht="15">
      <c r="A123" s="1">
        <f t="shared" si="22"/>
        <v>44</v>
      </c>
      <c r="B123" s="1">
        <v>84</v>
      </c>
      <c r="C123" s="44">
        <f t="shared" si="23"/>
        <v>111267990027.19331</v>
      </c>
      <c r="D123" s="2">
        <v>1542781</v>
      </c>
      <c r="E123" s="32">
        <f t="shared" si="17"/>
        <v>1535.6464342976585</v>
      </c>
      <c r="F123" s="2">
        <v>231433</v>
      </c>
      <c r="G123" s="37">
        <f t="shared" si="18"/>
        <v>2369166141.552176</v>
      </c>
      <c r="H123" s="36">
        <f t="shared" si="19"/>
        <v>23143300000</v>
      </c>
      <c r="I123" s="37">
        <f t="shared" si="20"/>
        <v>96175713977.18277</v>
      </c>
      <c r="J123" s="32">
        <f t="shared" si="21"/>
        <v>73341.10699614654</v>
      </c>
      <c r="K123" s="3">
        <f t="shared" si="24"/>
        <v>45</v>
      </c>
    </row>
    <row r="124" spans="1:11" ht="15">
      <c r="A124" s="1">
        <f t="shared" si="22"/>
        <v>45</v>
      </c>
      <c r="B124" s="1">
        <v>85</v>
      </c>
      <c r="C124" s="44">
        <f t="shared" si="23"/>
        <v>96175713977.18277</v>
      </c>
      <c r="D124" s="2">
        <v>1311348</v>
      </c>
      <c r="E124" s="32">
        <f t="shared" si="17"/>
        <v>1535.6464342976585</v>
      </c>
      <c r="F124" s="2">
        <v>211311</v>
      </c>
      <c r="G124" s="37">
        <f t="shared" si="18"/>
        <v>2013766880.323366</v>
      </c>
      <c r="H124" s="36">
        <f t="shared" si="19"/>
        <v>21131100000</v>
      </c>
      <c r="I124" s="37">
        <f t="shared" si="20"/>
        <v>81967854900.38144</v>
      </c>
      <c r="J124" s="32">
        <f t="shared" si="21"/>
        <v>74513.72535685748</v>
      </c>
      <c r="K124" s="3">
        <f t="shared" si="24"/>
        <v>46</v>
      </c>
    </row>
    <row r="125" spans="1:11" ht="15">
      <c r="A125" s="1">
        <f t="shared" si="22"/>
        <v>46</v>
      </c>
      <c r="B125" s="1">
        <v>86</v>
      </c>
      <c r="C125" s="44">
        <f t="shared" si="23"/>
        <v>81967854900.38144</v>
      </c>
      <c r="D125" s="2">
        <v>1100037</v>
      </c>
      <c r="E125" s="32">
        <f t="shared" si="17"/>
        <v>1535.6464342976585</v>
      </c>
      <c r="F125" s="2">
        <v>190108</v>
      </c>
      <c r="G125" s="37">
        <f t="shared" si="18"/>
        <v>1689267896.6454933</v>
      </c>
      <c r="H125" s="36">
        <f t="shared" si="19"/>
        <v>19010800000</v>
      </c>
      <c r="I125" s="37">
        <f t="shared" si="20"/>
        <v>68829178936.87828</v>
      </c>
      <c r="J125" s="32">
        <f t="shared" si="21"/>
        <v>75642.3621369121</v>
      </c>
      <c r="K125" s="3">
        <f t="shared" si="24"/>
        <v>47</v>
      </c>
    </row>
    <row r="126" spans="1:11" ht="15">
      <c r="A126" s="1">
        <f t="shared" si="22"/>
        <v>47</v>
      </c>
      <c r="B126" s="1">
        <v>87</v>
      </c>
      <c r="C126" s="44">
        <f t="shared" si="23"/>
        <v>68829178936.87828</v>
      </c>
      <c r="D126" s="2">
        <v>909929</v>
      </c>
      <c r="E126" s="32">
        <f t="shared" si="17"/>
        <v>1535.6464342976585</v>
      </c>
      <c r="F126" s="2">
        <v>168455</v>
      </c>
      <c r="G126" s="37">
        <f t="shared" si="18"/>
        <v>1397329224.3140342</v>
      </c>
      <c r="H126" s="36">
        <f t="shared" si="19"/>
        <v>16845500000</v>
      </c>
      <c r="I126" s="37">
        <f t="shared" si="20"/>
        <v>56892333569.25194</v>
      </c>
      <c r="J126" s="32">
        <f t="shared" si="21"/>
        <v>76728.69658174385</v>
      </c>
      <c r="K126" s="3">
        <f t="shared" si="24"/>
        <v>48</v>
      </c>
    </row>
    <row r="127" spans="1:11" ht="15">
      <c r="A127" s="1">
        <f t="shared" si="22"/>
        <v>48</v>
      </c>
      <c r="B127" s="1">
        <v>88</v>
      </c>
      <c r="C127" s="44">
        <f t="shared" si="23"/>
        <v>56892333569.25194</v>
      </c>
      <c r="D127" s="2">
        <v>741474</v>
      </c>
      <c r="E127" s="32">
        <f t="shared" si="17"/>
        <v>1535.6464342976585</v>
      </c>
      <c r="F127" s="2">
        <v>146997</v>
      </c>
      <c r="G127" s="37">
        <f t="shared" si="18"/>
        <v>1138641904.224422</v>
      </c>
      <c r="H127" s="36">
        <f t="shared" si="19"/>
        <v>14699700000</v>
      </c>
      <c r="I127" s="37">
        <f t="shared" si="20"/>
        <v>46232824247.15018</v>
      </c>
      <c r="J127" s="32">
        <f t="shared" si="21"/>
        <v>77770.58531642129</v>
      </c>
      <c r="K127" s="3">
        <f t="shared" si="24"/>
        <v>49</v>
      </c>
    </row>
    <row r="128" spans="1:11" ht="15">
      <c r="A128" s="1">
        <f t="shared" si="22"/>
        <v>49</v>
      </c>
      <c r="B128" s="1">
        <v>89</v>
      </c>
      <c r="C128" s="44">
        <f t="shared" si="23"/>
        <v>46232824247.15018</v>
      </c>
      <c r="D128" s="2">
        <v>594477</v>
      </c>
      <c r="E128" s="32">
        <f t="shared" si="17"/>
        <v>1535.6464342976585</v>
      </c>
      <c r="F128" s="2">
        <v>126303</v>
      </c>
      <c r="G128" s="37">
        <f t="shared" si="18"/>
        <v>912906485.3219692</v>
      </c>
      <c r="H128" s="36">
        <f t="shared" si="19"/>
        <v>12630300000</v>
      </c>
      <c r="I128" s="37">
        <f t="shared" si="20"/>
        <v>36872717269.09576</v>
      </c>
      <c r="J128" s="32">
        <f t="shared" si="21"/>
        <v>78758.5753781623</v>
      </c>
      <c r="K128" s="3">
        <f t="shared" si="24"/>
        <v>50</v>
      </c>
    </row>
    <row r="129" spans="1:11" ht="15">
      <c r="A129" s="1">
        <f t="shared" si="22"/>
        <v>50</v>
      </c>
      <c r="B129" s="1">
        <v>90</v>
      </c>
      <c r="C129" s="44">
        <f t="shared" si="23"/>
        <v>36872717269.09576</v>
      </c>
      <c r="D129" s="2">
        <v>468174</v>
      </c>
      <c r="E129" s="32">
        <f t="shared" si="17"/>
        <v>1535.6464342976585</v>
      </c>
      <c r="F129" s="2">
        <v>106809</v>
      </c>
      <c r="G129" s="37">
        <f t="shared" si="18"/>
        <v>718949733.730872</v>
      </c>
      <c r="H129" s="36">
        <f t="shared" si="19"/>
        <v>10680900000</v>
      </c>
      <c r="I129" s="37">
        <f t="shared" si="20"/>
        <v>28790350352.967964</v>
      </c>
      <c r="J129" s="32">
        <f t="shared" si="21"/>
        <v>79671.10913610329</v>
      </c>
      <c r="K129" s="3">
        <f t="shared" si="24"/>
        <v>51</v>
      </c>
    </row>
    <row r="130" spans="1:11" ht="15">
      <c r="A130" s="1">
        <f t="shared" si="22"/>
        <v>51</v>
      </c>
      <c r="B130" s="1">
        <v>91</v>
      </c>
      <c r="C130" s="44">
        <f t="shared" si="23"/>
        <v>28790350352.967964</v>
      </c>
      <c r="D130" s="2">
        <v>361365</v>
      </c>
      <c r="E130" s="32">
        <f t="shared" si="17"/>
        <v>1535.6464342976585</v>
      </c>
      <c r="F130" s="2">
        <v>88813</v>
      </c>
      <c r="G130" s="37">
        <f t="shared" si="18"/>
        <v>554928873.7299733</v>
      </c>
      <c r="H130" s="36">
        <f t="shared" si="19"/>
        <v>8881300000</v>
      </c>
      <c r="I130" s="37">
        <f t="shared" si="20"/>
        <v>21931243188.032837</v>
      </c>
      <c r="J130" s="32">
        <f t="shared" si="21"/>
        <v>80466.27134650576</v>
      </c>
      <c r="K130" s="3">
        <f t="shared" si="24"/>
        <v>52</v>
      </c>
    </row>
    <row r="131" spans="1:11" ht="15">
      <c r="A131" s="1">
        <f t="shared" si="22"/>
        <v>52</v>
      </c>
      <c r="B131" s="1">
        <v>92</v>
      </c>
      <c r="C131" s="44">
        <f t="shared" si="23"/>
        <v>21931243188.032837</v>
      </c>
      <c r="D131" s="2">
        <v>272552</v>
      </c>
      <c r="E131" s="32">
        <f t="shared" si="17"/>
        <v>1535.6464342976585</v>
      </c>
      <c r="F131" s="2">
        <v>72480</v>
      </c>
      <c r="G131" s="37">
        <f t="shared" si="18"/>
        <v>418543506.96069545</v>
      </c>
      <c r="H131" s="36">
        <f t="shared" si="19"/>
        <v>7248000000</v>
      </c>
      <c r="I131" s="37">
        <f t="shared" si="20"/>
        <v>16219276029.743214</v>
      </c>
      <c r="J131" s="32">
        <f t="shared" si="21"/>
        <v>81067.19595817113</v>
      </c>
      <c r="K131" s="3">
        <f t="shared" si="24"/>
        <v>53</v>
      </c>
    </row>
    <row r="132" spans="1:11" ht="15">
      <c r="A132" s="1">
        <f t="shared" si="22"/>
        <v>53</v>
      </c>
      <c r="B132" s="1">
        <v>93</v>
      </c>
      <c r="C132" s="44">
        <f t="shared" si="23"/>
        <v>16219276029.743214</v>
      </c>
      <c r="D132" s="2">
        <v>200072</v>
      </c>
      <c r="E132" s="32">
        <f t="shared" si="17"/>
        <v>1535.6464342976585</v>
      </c>
      <c r="F132" s="2">
        <v>57881</v>
      </c>
      <c r="G132" s="37">
        <f t="shared" si="18"/>
        <v>307239853.40280116</v>
      </c>
      <c r="H132" s="36">
        <f t="shared" si="19"/>
        <v>5788100000</v>
      </c>
      <c r="I132" s="37">
        <f t="shared" si="20"/>
        <v>11564741677.303318</v>
      </c>
      <c r="J132" s="32">
        <f t="shared" si="21"/>
        <v>81332.4449318404</v>
      </c>
      <c r="K132" s="3">
        <f t="shared" si="24"/>
        <v>54</v>
      </c>
    </row>
    <row r="133" spans="1:11" ht="15">
      <c r="A133" s="1">
        <f t="shared" si="22"/>
        <v>54</v>
      </c>
      <c r="B133" s="1">
        <v>94</v>
      </c>
      <c r="C133" s="44">
        <f t="shared" si="23"/>
        <v>11564741677.303318</v>
      </c>
      <c r="D133" s="2">
        <v>142191</v>
      </c>
      <c r="E133" s="32">
        <f t="shared" si="17"/>
        <v>1535.6464342976585</v>
      </c>
      <c r="F133" s="2">
        <v>45026</v>
      </c>
      <c r="G133" s="37">
        <f t="shared" si="18"/>
        <v>218355102.13921836</v>
      </c>
      <c r="H133" s="36">
        <f t="shared" si="19"/>
        <v>4502600000</v>
      </c>
      <c r="I133" s="37">
        <f t="shared" si="20"/>
        <v>7869651618.414665</v>
      </c>
      <c r="J133" s="32">
        <f t="shared" si="21"/>
        <v>80992.65803956841</v>
      </c>
      <c r="K133" s="3">
        <f t="shared" si="24"/>
        <v>55</v>
      </c>
    </row>
    <row r="134" spans="1:11" ht="15">
      <c r="A134" s="1">
        <f t="shared" si="22"/>
        <v>55</v>
      </c>
      <c r="B134" s="1">
        <v>95</v>
      </c>
      <c r="C134" s="44">
        <f t="shared" si="23"/>
        <v>7869651618.414665</v>
      </c>
      <c r="D134" s="2">
        <v>97165</v>
      </c>
      <c r="E134" s="32">
        <f t="shared" si="17"/>
        <v>1535.6464342976585</v>
      </c>
      <c r="F134" s="2">
        <v>34128</v>
      </c>
      <c r="G134" s="37">
        <f t="shared" si="18"/>
        <v>149211085.788532</v>
      </c>
      <c r="H134" s="36">
        <f t="shared" si="19"/>
        <v>3412800000</v>
      </c>
      <c r="I134" s="37">
        <f t="shared" si="20"/>
        <v>5007005839.413358</v>
      </c>
      <c r="J134" s="32">
        <f t="shared" si="21"/>
        <v>79429.6340151555</v>
      </c>
      <c r="K134" s="3">
        <f t="shared" si="24"/>
        <v>56</v>
      </c>
    </row>
    <row r="135" spans="1:11" ht="15">
      <c r="A135" s="1">
        <f t="shared" si="22"/>
        <v>56</v>
      </c>
      <c r="B135" s="1">
        <v>96</v>
      </c>
      <c r="C135" s="44">
        <f t="shared" si="23"/>
        <v>5007005839.413358</v>
      </c>
      <c r="D135" s="2">
        <v>63037</v>
      </c>
      <c r="E135" s="32">
        <f t="shared" si="17"/>
        <v>1535.6464342976585</v>
      </c>
      <c r="F135" s="2">
        <v>25250</v>
      </c>
      <c r="G135" s="37">
        <f t="shared" si="18"/>
        <v>96802544.2788215</v>
      </c>
      <c r="H135" s="36">
        <f t="shared" si="19"/>
        <v>2525000000</v>
      </c>
      <c r="I135" s="37">
        <f t="shared" si="20"/>
        <v>2833998802.876789</v>
      </c>
      <c r="J135" s="32">
        <f t="shared" si="21"/>
        <v>74999.3067159814</v>
      </c>
      <c r="K135" s="3">
        <f t="shared" si="24"/>
        <v>57</v>
      </c>
    </row>
    <row r="136" spans="1:11" ht="15">
      <c r="A136" s="1">
        <f t="shared" si="22"/>
        <v>57</v>
      </c>
      <c r="B136" s="1">
        <v>97</v>
      </c>
      <c r="C136" s="44">
        <f t="shared" si="23"/>
        <v>2833998802.876789</v>
      </c>
      <c r="D136" s="2">
        <v>37787</v>
      </c>
      <c r="E136" s="32">
        <f t="shared" si="17"/>
        <v>1535.6464342976585</v>
      </c>
      <c r="F136" s="2">
        <v>18456</v>
      </c>
      <c r="G136" s="37">
        <f t="shared" si="18"/>
        <v>58027471.81280562</v>
      </c>
      <c r="H136" s="36">
        <f t="shared" si="19"/>
        <v>1845600000</v>
      </c>
      <c r="I136" s="37">
        <f t="shared" si="20"/>
        <v>1191027588.4240746</v>
      </c>
      <c r="J136" s="32">
        <f t="shared" si="21"/>
        <v>61612.31123191116</v>
      </c>
      <c r="K136" s="3">
        <f t="shared" si="24"/>
        <v>58</v>
      </c>
    </row>
    <row r="137" spans="1:11" ht="15">
      <c r="A137" s="1">
        <f t="shared" si="22"/>
        <v>58</v>
      </c>
      <c r="B137" s="1">
        <v>98</v>
      </c>
      <c r="C137" s="44">
        <f t="shared" si="23"/>
        <v>1191027588.4240746</v>
      </c>
      <c r="D137" s="2">
        <v>19331</v>
      </c>
      <c r="E137" s="32">
        <f t="shared" si="17"/>
        <v>1535.6464342976585</v>
      </c>
      <c r="F137" s="2">
        <v>12916</v>
      </c>
      <c r="G137" s="37">
        <f t="shared" si="18"/>
        <v>29685581.221408036</v>
      </c>
      <c r="H137" s="36">
        <f t="shared" si="19"/>
        <v>1291600000</v>
      </c>
      <c r="I137" s="37">
        <f t="shared" si="20"/>
        <v>-9851171.872242928</v>
      </c>
      <c r="K137" s="3">
        <f t="shared" si="24"/>
        <v>59</v>
      </c>
    </row>
    <row r="138" spans="1:9" ht="15">
      <c r="A138" s="1">
        <f t="shared" si="22"/>
        <v>59</v>
      </c>
      <c r="B138" s="1">
        <v>99</v>
      </c>
      <c r="C138" s="44">
        <f t="shared" si="23"/>
        <v>-9851171.872242928</v>
      </c>
      <c r="D138" s="2">
        <v>6415</v>
      </c>
      <c r="E138" s="32">
        <f t="shared" si="17"/>
        <v>1535.6464342976585</v>
      </c>
      <c r="F138" s="2">
        <v>6415</v>
      </c>
      <c r="G138" s="37">
        <f t="shared" si="18"/>
        <v>9851171.87601948</v>
      </c>
      <c r="H138" s="36">
        <v>0</v>
      </c>
      <c r="I138" s="37">
        <f t="shared" si="20"/>
        <v>0.003965379763394595</v>
      </c>
    </row>
    <row r="141" ht="15">
      <c r="D141" s="3" t="s">
        <v>70</v>
      </c>
    </row>
    <row r="142" spans="1:5" ht="15">
      <c r="A142" s="1" t="s">
        <v>35</v>
      </c>
      <c r="B142" s="31">
        <v>100000</v>
      </c>
      <c r="D142" s="3" t="s">
        <v>37</v>
      </c>
      <c r="E142" s="33">
        <v>0.05</v>
      </c>
    </row>
    <row r="143" spans="1:5" ht="15">
      <c r="A143" s="1" t="s">
        <v>36</v>
      </c>
      <c r="B143" s="2">
        <v>40</v>
      </c>
      <c r="D143" s="3" t="s">
        <v>41</v>
      </c>
      <c r="E143" s="3">
        <f>1/(1+E142)</f>
        <v>0.9523809523809523</v>
      </c>
    </row>
    <row r="144" spans="1:5" ht="15">
      <c r="A144" s="1" t="s">
        <v>53</v>
      </c>
      <c r="B144" s="2" t="s">
        <v>52</v>
      </c>
      <c r="E144" s="32">
        <f>+N69</f>
        <v>1535.6464342976585</v>
      </c>
    </row>
    <row r="145" spans="2:5" ht="15">
      <c r="B145" s="2" t="str">
        <f>P68</f>
        <v>PV Life Annuity Due at Age 50: </v>
      </c>
      <c r="E145" s="3">
        <f>S68</f>
        <v>13.600192543450751</v>
      </c>
    </row>
    <row r="146" spans="2:8" ht="15">
      <c r="B146" s="26"/>
      <c r="H146" s="3" t="s">
        <v>74</v>
      </c>
    </row>
    <row r="147" spans="1:8" ht="18">
      <c r="A147" s="1" t="s">
        <v>43</v>
      </c>
      <c r="B147" s="27" t="s">
        <v>30</v>
      </c>
      <c r="C147" s="29" t="s">
        <v>73</v>
      </c>
      <c r="D147" s="35" t="s">
        <v>39</v>
      </c>
      <c r="E147" s="35" t="s">
        <v>14</v>
      </c>
      <c r="F147" s="35" t="s">
        <v>40</v>
      </c>
      <c r="G147" s="35" t="s">
        <v>42</v>
      </c>
      <c r="H147" s="3" t="s">
        <v>75</v>
      </c>
    </row>
    <row r="148" spans="1:5" ht="15">
      <c r="A148" s="1">
        <v>50</v>
      </c>
      <c r="B148" s="2">
        <v>8762306</v>
      </c>
      <c r="C148" s="30">
        <f aca="true" t="shared" si="25" ref="C148:C179">D18</f>
        <v>0.0083199559567995</v>
      </c>
      <c r="D148" s="3">
        <v>0</v>
      </c>
      <c r="E148" s="36">
        <f>+$B$142</f>
        <v>100000</v>
      </c>
    </row>
    <row r="149" spans="1:8" ht="15">
      <c r="A149" s="1">
        <v>51</v>
      </c>
      <c r="B149" s="2">
        <v>8689404</v>
      </c>
      <c r="C149" s="30">
        <f t="shared" si="25"/>
        <v>0.009109945860498602</v>
      </c>
      <c r="D149" s="3">
        <f>+D148+1</f>
        <v>1</v>
      </c>
      <c r="E149" s="36">
        <f aca="true" t="shared" si="26" ref="E149:E197">+$B$142</f>
        <v>100000</v>
      </c>
      <c r="F149" s="46">
        <f>+$E$143^D149</f>
        <v>0.9523809523809523</v>
      </c>
      <c r="G149" s="46">
        <f>(+B148-B149)/$B$148</f>
        <v>0.0083199559567995</v>
      </c>
      <c r="H149" s="32">
        <f>+E149*F149*G149</f>
        <v>792.3767577904285</v>
      </c>
    </row>
    <row r="150" spans="1:8" ht="15">
      <c r="A150" s="1">
        <v>52</v>
      </c>
      <c r="B150" s="2">
        <v>8610244</v>
      </c>
      <c r="C150" s="30">
        <f t="shared" si="25"/>
        <v>0.009959996487904408</v>
      </c>
      <c r="D150" s="3">
        <f aca="true" t="shared" si="27" ref="D150:D197">+D149+1</f>
        <v>2</v>
      </c>
      <c r="E150" s="36">
        <f t="shared" si="26"/>
        <v>100000</v>
      </c>
      <c r="F150" s="46">
        <f aca="true" t="shared" si="28" ref="F150:F197">+$E$143^D150</f>
        <v>0.9070294784580498</v>
      </c>
      <c r="G150" s="46">
        <f aca="true" t="shared" si="29" ref="G150:G197">(+B149-B150)/$B$148</f>
        <v>0.009034151512170427</v>
      </c>
      <c r="H150" s="32">
        <f aca="true" t="shared" si="30" ref="H150:H197">+E150*F150*G150</f>
        <v>819.4241734394944</v>
      </c>
    </row>
    <row r="151" spans="1:8" ht="15">
      <c r="A151" s="1">
        <v>53</v>
      </c>
      <c r="B151" s="2">
        <v>8524486</v>
      </c>
      <c r="C151" s="30">
        <f t="shared" si="25"/>
        <v>0.010890040760228828</v>
      </c>
      <c r="D151" s="3">
        <f t="shared" si="27"/>
        <v>3</v>
      </c>
      <c r="E151" s="36">
        <f t="shared" si="26"/>
        <v>100000</v>
      </c>
      <c r="F151" s="46">
        <f t="shared" si="28"/>
        <v>0.863837598531476</v>
      </c>
      <c r="G151" s="46">
        <f t="shared" si="29"/>
        <v>0.009787149638462752</v>
      </c>
      <c r="H151" s="32">
        <f t="shared" si="30"/>
        <v>845.4507840157867</v>
      </c>
    </row>
    <row r="152" spans="1:8" ht="15">
      <c r="A152" s="1">
        <v>54</v>
      </c>
      <c r="B152" s="2">
        <v>8431654</v>
      </c>
      <c r="C152" s="30">
        <f t="shared" si="25"/>
        <v>0.011900037643859674</v>
      </c>
      <c r="D152" s="3">
        <f t="shared" si="27"/>
        <v>4</v>
      </c>
      <c r="E152" s="36">
        <f t="shared" si="26"/>
        <v>100000</v>
      </c>
      <c r="F152" s="46">
        <f t="shared" si="28"/>
        <v>0.8227024747918819</v>
      </c>
      <c r="G152" s="46">
        <f t="shared" si="29"/>
        <v>0.010594471364045035</v>
      </c>
      <c r="H152" s="32">
        <f t="shared" si="30"/>
        <v>871.6097810311575</v>
      </c>
    </row>
    <row r="153" spans="1:8" ht="15">
      <c r="A153" s="1">
        <v>55</v>
      </c>
      <c r="B153" s="2">
        <v>8331317</v>
      </c>
      <c r="C153" s="30">
        <f t="shared" si="25"/>
        <v>0.012999985476485891</v>
      </c>
      <c r="D153" s="3">
        <f t="shared" si="27"/>
        <v>5</v>
      </c>
      <c r="E153" s="36">
        <f t="shared" si="26"/>
        <v>100000</v>
      </c>
      <c r="F153" s="46">
        <f t="shared" si="28"/>
        <v>0.7835261664684589</v>
      </c>
      <c r="G153" s="46">
        <f t="shared" si="29"/>
        <v>0.011450981054530622</v>
      </c>
      <c r="H153" s="32">
        <f t="shared" si="30"/>
        <v>897.2143287959328</v>
      </c>
    </row>
    <row r="154" spans="1:8" ht="15">
      <c r="A154" s="1">
        <v>56</v>
      </c>
      <c r="B154" s="2">
        <v>8223010</v>
      </c>
      <c r="C154" s="30">
        <f t="shared" si="25"/>
        <v>0.014210003392918166</v>
      </c>
      <c r="D154" s="3">
        <f t="shared" si="27"/>
        <v>6</v>
      </c>
      <c r="E154" s="36">
        <f t="shared" si="26"/>
        <v>100000</v>
      </c>
      <c r="F154" s="46">
        <f t="shared" si="28"/>
        <v>0.7462153966366275</v>
      </c>
      <c r="G154" s="46">
        <f t="shared" si="29"/>
        <v>0.012360558967011652</v>
      </c>
      <c r="H154" s="32">
        <f t="shared" si="30"/>
        <v>922.3639412219023</v>
      </c>
    </row>
    <row r="155" spans="1:8" ht="15">
      <c r="A155" s="1">
        <v>57</v>
      </c>
      <c r="B155" s="2">
        <v>8106161</v>
      </c>
      <c r="C155" s="30">
        <f t="shared" si="25"/>
        <v>0.015540031835044973</v>
      </c>
      <c r="D155" s="3">
        <f t="shared" si="27"/>
        <v>7</v>
      </c>
      <c r="E155" s="36">
        <f t="shared" si="26"/>
        <v>100000</v>
      </c>
      <c r="F155" s="46">
        <f t="shared" si="28"/>
        <v>0.7106813301301214</v>
      </c>
      <c r="G155" s="46">
        <f t="shared" si="29"/>
        <v>0.013335416498807505</v>
      </c>
      <c r="H155" s="32">
        <f t="shared" si="30"/>
        <v>947.7231535211683</v>
      </c>
    </row>
    <row r="156" spans="1:8" ht="15">
      <c r="A156" s="1">
        <v>58</v>
      </c>
      <c r="B156" s="2">
        <v>7980191</v>
      </c>
      <c r="C156" s="30">
        <f t="shared" si="25"/>
        <v>0.01699996904835987</v>
      </c>
      <c r="D156" s="3">
        <f t="shared" si="27"/>
        <v>8</v>
      </c>
      <c r="E156" s="36">
        <f t="shared" si="26"/>
        <v>100000</v>
      </c>
      <c r="F156" s="46">
        <f t="shared" si="28"/>
        <v>0.676839362028687</v>
      </c>
      <c r="G156" s="46">
        <f t="shared" si="29"/>
        <v>0.01437635252637833</v>
      </c>
      <c r="H156" s="32">
        <f t="shared" si="30"/>
        <v>973.0481272253412</v>
      </c>
    </row>
    <row r="157" spans="1:8" ht="15">
      <c r="A157" s="1">
        <v>59</v>
      </c>
      <c r="B157" s="2">
        <v>7844528</v>
      </c>
      <c r="C157" s="30">
        <f t="shared" si="25"/>
        <v>0.018590028616125787</v>
      </c>
      <c r="D157" s="3">
        <f t="shared" si="27"/>
        <v>9</v>
      </c>
      <c r="E157" s="36">
        <f t="shared" si="26"/>
        <v>100000</v>
      </c>
      <c r="F157" s="46">
        <f t="shared" si="28"/>
        <v>0.6446089162177971</v>
      </c>
      <c r="G157" s="46">
        <f t="shared" si="29"/>
        <v>0.015482568173263978</v>
      </c>
      <c r="H157" s="32">
        <f t="shared" si="30"/>
        <v>998.0201490435852</v>
      </c>
    </row>
    <row r="158" spans="1:8" ht="15">
      <c r="A158" s="1">
        <v>60</v>
      </c>
      <c r="B158" s="2">
        <v>7698698</v>
      </c>
      <c r="C158" s="30">
        <f t="shared" si="25"/>
        <v>0.020340062696315664</v>
      </c>
      <c r="D158" s="3">
        <f t="shared" si="27"/>
        <v>10</v>
      </c>
      <c r="E158" s="36">
        <f t="shared" si="26"/>
        <v>100000</v>
      </c>
      <c r="F158" s="46">
        <f t="shared" si="28"/>
        <v>0.6139132535407591</v>
      </c>
      <c r="G158" s="46">
        <f t="shared" si="29"/>
        <v>0.0166428791690224</v>
      </c>
      <c r="H158" s="32">
        <f t="shared" si="30"/>
        <v>1021.7284098940266</v>
      </c>
    </row>
    <row r="159" spans="1:8" ht="15">
      <c r="A159" s="1">
        <v>61</v>
      </c>
      <c r="B159" s="2">
        <v>7542106</v>
      </c>
      <c r="C159" s="30">
        <f t="shared" si="25"/>
        <v>0.022239942000284802</v>
      </c>
      <c r="D159" s="3">
        <f t="shared" si="27"/>
        <v>11</v>
      </c>
      <c r="E159" s="36">
        <f t="shared" si="26"/>
        <v>100000</v>
      </c>
      <c r="F159" s="46">
        <f t="shared" si="28"/>
        <v>0.5846792890864373</v>
      </c>
      <c r="G159" s="46">
        <f t="shared" si="29"/>
        <v>0.01787109466389327</v>
      </c>
      <c r="H159" s="32">
        <f t="shared" si="30"/>
        <v>1044.8858923281541</v>
      </c>
    </row>
    <row r="160" spans="1:8" ht="15">
      <c r="A160" s="1">
        <v>62</v>
      </c>
      <c r="B160" s="2">
        <v>7374370</v>
      </c>
      <c r="C160" s="30">
        <f t="shared" si="25"/>
        <v>0.024310008854993716</v>
      </c>
      <c r="D160" s="3">
        <f t="shared" si="27"/>
        <v>12</v>
      </c>
      <c r="E160" s="36">
        <f t="shared" si="26"/>
        <v>100000</v>
      </c>
      <c r="F160" s="46">
        <f t="shared" si="28"/>
        <v>0.5568374181775593</v>
      </c>
      <c r="G160" s="46">
        <f t="shared" si="29"/>
        <v>0.01914290598844642</v>
      </c>
      <c r="H160" s="32">
        <f t="shared" si="30"/>
        <v>1065.9486347022244</v>
      </c>
    </row>
    <row r="161" spans="1:8" ht="15">
      <c r="A161" s="1">
        <v>63</v>
      </c>
      <c r="B161" s="2">
        <v>7195099</v>
      </c>
      <c r="C161" s="30">
        <f t="shared" si="25"/>
        <v>0.02657003051660582</v>
      </c>
      <c r="D161" s="3">
        <f t="shared" si="27"/>
        <v>13</v>
      </c>
      <c r="E161" s="36">
        <f t="shared" si="26"/>
        <v>100000</v>
      </c>
      <c r="F161" s="46">
        <f t="shared" si="28"/>
        <v>0.5303213506452945</v>
      </c>
      <c r="G161" s="46">
        <f t="shared" si="29"/>
        <v>0.020459340269559177</v>
      </c>
      <c r="H161" s="32">
        <f t="shared" si="30"/>
        <v>1085.0024965064285</v>
      </c>
    </row>
    <row r="162" spans="1:8" ht="15">
      <c r="A162" s="1">
        <v>64</v>
      </c>
      <c r="B162" s="2">
        <v>7003925</v>
      </c>
      <c r="C162" s="30">
        <f t="shared" si="25"/>
        <v>0.029040002569987542</v>
      </c>
      <c r="D162" s="3">
        <f t="shared" si="27"/>
        <v>14</v>
      </c>
      <c r="E162" s="36">
        <f t="shared" si="26"/>
        <v>100000</v>
      </c>
      <c r="F162" s="46">
        <f t="shared" si="28"/>
        <v>0.5050679529955185</v>
      </c>
      <c r="G162" s="46">
        <f t="shared" si="29"/>
        <v>0.02181777262743392</v>
      </c>
      <c r="H162" s="32">
        <f t="shared" si="30"/>
        <v>1101.9457759859706</v>
      </c>
    </row>
    <row r="163" spans="1:8" ht="15">
      <c r="A163" s="1">
        <v>65</v>
      </c>
      <c r="B163" s="2">
        <v>6800531</v>
      </c>
      <c r="C163" s="30">
        <f t="shared" si="25"/>
        <v>0.031750020696913225</v>
      </c>
      <c r="D163" s="3">
        <f t="shared" si="27"/>
        <v>15</v>
      </c>
      <c r="E163" s="36">
        <f t="shared" si="26"/>
        <v>100000</v>
      </c>
      <c r="F163" s="46">
        <f t="shared" si="28"/>
        <v>0.48101709809097004</v>
      </c>
      <c r="G163" s="46">
        <f t="shared" si="29"/>
        <v>0.023212382676432438</v>
      </c>
      <c r="H163" s="32">
        <f t="shared" si="30"/>
        <v>1116.5552954794634</v>
      </c>
    </row>
    <row r="164" spans="1:8" ht="15">
      <c r="A164" s="1">
        <v>66</v>
      </c>
      <c r="B164" s="2">
        <v>6584614</v>
      </c>
      <c r="C164" s="30">
        <f t="shared" si="25"/>
        <v>0.03473992552942359</v>
      </c>
      <c r="D164" s="3">
        <f t="shared" si="27"/>
        <v>16</v>
      </c>
      <c r="E164" s="36">
        <f t="shared" si="26"/>
        <v>100000</v>
      </c>
      <c r="F164" s="46">
        <f t="shared" si="28"/>
        <v>0.45811152199140004</v>
      </c>
      <c r="G164" s="46">
        <f t="shared" si="29"/>
        <v>0.024641572663634436</v>
      </c>
      <c r="H164" s="32">
        <f t="shared" si="30"/>
        <v>1128.8588357199249</v>
      </c>
    </row>
    <row r="165" spans="1:8" ht="15">
      <c r="A165" s="1">
        <v>67</v>
      </c>
      <c r="B165" s="2">
        <v>6355865</v>
      </c>
      <c r="C165" s="30">
        <f t="shared" si="25"/>
        <v>0.03803998354275932</v>
      </c>
      <c r="D165" s="3">
        <f t="shared" si="27"/>
        <v>17</v>
      </c>
      <c r="E165" s="36">
        <f t="shared" si="26"/>
        <v>100000</v>
      </c>
      <c r="F165" s="46">
        <f t="shared" si="28"/>
        <v>0.43629668761085716</v>
      </c>
      <c r="G165" s="46">
        <f t="shared" si="29"/>
        <v>0.026106027340291472</v>
      </c>
      <c r="H165" s="32">
        <f t="shared" si="30"/>
        <v>1138.9973255247646</v>
      </c>
    </row>
    <row r="166" spans="1:8" ht="15">
      <c r="A166" s="1">
        <v>68</v>
      </c>
      <c r="B166" s="2">
        <v>6114088</v>
      </c>
      <c r="C166" s="30">
        <f t="shared" si="25"/>
        <v>0.04167996927751122</v>
      </c>
      <c r="D166" s="3">
        <f t="shared" si="27"/>
        <v>18</v>
      </c>
      <c r="E166" s="36">
        <f t="shared" si="26"/>
        <v>100000</v>
      </c>
      <c r="F166" s="46">
        <f t="shared" si="28"/>
        <v>0.415520654867483</v>
      </c>
      <c r="G166" s="46">
        <f t="shared" si="29"/>
        <v>0.02759285055783261</v>
      </c>
      <c r="H166" s="32">
        <f t="shared" si="30"/>
        <v>1146.53993334512</v>
      </c>
    </row>
    <row r="167" spans="1:8" ht="15">
      <c r="A167" s="1">
        <v>69</v>
      </c>
      <c r="B167" s="2">
        <v>5859253</v>
      </c>
      <c r="C167" s="30">
        <f t="shared" si="25"/>
        <v>0.04561008032935256</v>
      </c>
      <c r="D167" s="3">
        <f t="shared" si="27"/>
        <v>19</v>
      </c>
      <c r="E167" s="36">
        <f t="shared" si="26"/>
        <v>100000</v>
      </c>
      <c r="F167" s="46">
        <f t="shared" si="28"/>
        <v>0.3957339570166505</v>
      </c>
      <c r="G167" s="46">
        <f t="shared" si="29"/>
        <v>0.029083097531631512</v>
      </c>
      <c r="H167" s="32">
        <f t="shared" si="30"/>
        <v>1150.9169268493717</v>
      </c>
    </row>
    <row r="168" spans="1:8" ht="15">
      <c r="A168" s="1">
        <v>70</v>
      </c>
      <c r="B168" s="2">
        <v>5592012</v>
      </c>
      <c r="C168" s="30">
        <f t="shared" si="25"/>
        <v>0.0497899503792195</v>
      </c>
      <c r="D168" s="3">
        <f t="shared" si="27"/>
        <v>20</v>
      </c>
      <c r="E168" s="36">
        <f t="shared" si="26"/>
        <v>100000</v>
      </c>
      <c r="F168" s="46">
        <f t="shared" si="28"/>
        <v>0.37688948287300045</v>
      </c>
      <c r="G168" s="46">
        <f t="shared" si="29"/>
        <v>0.03049893486942821</v>
      </c>
      <c r="H168" s="32">
        <f t="shared" si="30"/>
        <v>1149.472779111612</v>
      </c>
    </row>
    <row r="169" spans="1:8" ht="15">
      <c r="A169" s="1">
        <v>71</v>
      </c>
      <c r="B169" s="2">
        <v>5313586</v>
      </c>
      <c r="C169" s="30">
        <f t="shared" si="25"/>
        <v>0.05415005986540916</v>
      </c>
      <c r="D169" s="3">
        <f t="shared" si="27"/>
        <v>21</v>
      </c>
      <c r="E169" s="36">
        <f t="shared" si="26"/>
        <v>100000</v>
      </c>
      <c r="F169" s="46">
        <f t="shared" si="28"/>
        <v>0.35894236464095275</v>
      </c>
      <c r="G169" s="46">
        <f t="shared" si="29"/>
        <v>0.03177542532753364</v>
      </c>
      <c r="H169" s="32">
        <f t="shared" si="30"/>
        <v>1140.5546304536945</v>
      </c>
    </row>
    <row r="170" spans="1:8" ht="15">
      <c r="A170" s="1">
        <v>72</v>
      </c>
      <c r="B170" s="2">
        <v>5025855</v>
      </c>
      <c r="C170" s="30">
        <f t="shared" si="25"/>
        <v>0.058649921257179126</v>
      </c>
      <c r="D170" s="3">
        <f t="shared" si="27"/>
        <v>22</v>
      </c>
      <c r="E170" s="36">
        <f t="shared" si="26"/>
        <v>100000</v>
      </c>
      <c r="F170" s="46">
        <f t="shared" si="28"/>
        <v>0.3418498710866217</v>
      </c>
      <c r="G170" s="46">
        <f t="shared" si="29"/>
        <v>0.03283736039348546</v>
      </c>
      <c r="H170" s="32">
        <f t="shared" si="30"/>
        <v>1122.5447417337944</v>
      </c>
    </row>
    <row r="171" spans="1:8" ht="15">
      <c r="A171" s="1">
        <v>73</v>
      </c>
      <c r="B171" s="2">
        <v>4731089</v>
      </c>
      <c r="C171" s="30">
        <f t="shared" si="25"/>
        <v>0.06326006549443479</v>
      </c>
      <c r="D171" s="3">
        <f t="shared" si="27"/>
        <v>23</v>
      </c>
      <c r="E171" s="36">
        <f t="shared" si="26"/>
        <v>100000</v>
      </c>
      <c r="F171" s="46">
        <f t="shared" si="28"/>
        <v>0.3255713057967825</v>
      </c>
      <c r="G171" s="46">
        <f t="shared" si="29"/>
        <v>0.03364023123593264</v>
      </c>
      <c r="H171" s="32">
        <f t="shared" si="30"/>
        <v>1095.22940107883</v>
      </c>
    </row>
    <row r="172" spans="1:8" ht="15">
      <c r="A172" s="1">
        <v>74</v>
      </c>
      <c r="B172" s="2">
        <v>4431800</v>
      </c>
      <c r="C172" s="30">
        <f t="shared" si="25"/>
        <v>0.0681199512613385</v>
      </c>
      <c r="D172" s="3">
        <f t="shared" si="27"/>
        <v>24</v>
      </c>
      <c r="E172" s="36">
        <f t="shared" si="26"/>
        <v>100000</v>
      </c>
      <c r="F172" s="46">
        <f t="shared" si="28"/>
        <v>0.31006791028265</v>
      </c>
      <c r="G172" s="46">
        <f t="shared" si="29"/>
        <v>0.03415641955439584</v>
      </c>
      <c r="H172" s="32">
        <f t="shared" si="30"/>
        <v>1059.0809633968963</v>
      </c>
    </row>
    <row r="173" spans="1:8" ht="15">
      <c r="A173" s="1">
        <v>75</v>
      </c>
      <c r="B173" s="2">
        <v>4129906</v>
      </c>
      <c r="C173" s="30">
        <f t="shared" si="25"/>
        <v>0.07336995079306889</v>
      </c>
      <c r="D173" s="3">
        <f t="shared" si="27"/>
        <v>25</v>
      </c>
      <c r="E173" s="36">
        <f t="shared" si="26"/>
        <v>100000</v>
      </c>
      <c r="F173" s="46">
        <f t="shared" si="28"/>
        <v>0.2953027716977619</v>
      </c>
      <c r="G173" s="46">
        <f t="shared" si="29"/>
        <v>0.03445371572277891</v>
      </c>
      <c r="H173" s="32">
        <f t="shared" si="30"/>
        <v>1017.427774822337</v>
      </c>
    </row>
    <row r="174" spans="1:8" ht="15">
      <c r="A174" s="1">
        <v>76</v>
      </c>
      <c r="B174" s="2">
        <v>3826895</v>
      </c>
      <c r="C174" s="30">
        <f t="shared" si="25"/>
        <v>0.07918011860790536</v>
      </c>
      <c r="D174" s="3">
        <f t="shared" si="27"/>
        <v>26</v>
      </c>
      <c r="E174" s="36">
        <f t="shared" si="26"/>
        <v>100000</v>
      </c>
      <c r="F174" s="46">
        <f t="shared" si="28"/>
        <v>0.2812407349502494</v>
      </c>
      <c r="G174" s="46">
        <f t="shared" si="29"/>
        <v>0.03458119358077657</v>
      </c>
      <c r="H174" s="32">
        <f t="shared" si="30"/>
        <v>972.564029811445</v>
      </c>
    </row>
    <row r="175" spans="1:8" ht="15">
      <c r="A175" s="1">
        <v>77</v>
      </c>
      <c r="B175" s="2">
        <v>3523881</v>
      </c>
      <c r="C175" s="30">
        <f t="shared" si="25"/>
        <v>0.08570011302878842</v>
      </c>
      <c r="D175" s="3">
        <f t="shared" si="27"/>
        <v>27</v>
      </c>
      <c r="E175" s="36">
        <f t="shared" si="26"/>
        <v>100000</v>
      </c>
      <c r="F175" s="46">
        <f t="shared" si="28"/>
        <v>0.26784831900023753</v>
      </c>
      <c r="G175" s="46">
        <f t="shared" si="29"/>
        <v>0.03458153595640234</v>
      </c>
      <c r="H175" s="32">
        <f t="shared" si="30"/>
        <v>926.260627436864</v>
      </c>
    </row>
    <row r="176" spans="1:8" ht="15">
      <c r="A176" s="1">
        <v>78</v>
      </c>
      <c r="B176" s="2">
        <v>3221884</v>
      </c>
      <c r="C176" s="30">
        <f t="shared" si="25"/>
        <v>0.09306014741685299</v>
      </c>
      <c r="D176" s="3">
        <f t="shared" si="27"/>
        <v>28</v>
      </c>
      <c r="E176" s="36">
        <f t="shared" si="26"/>
        <v>100000</v>
      </c>
      <c r="F176" s="46">
        <f t="shared" si="28"/>
        <v>0.25509363714308336</v>
      </c>
      <c r="G176" s="46">
        <f t="shared" si="29"/>
        <v>0.03446547061926392</v>
      </c>
      <c r="H176" s="32">
        <f t="shared" si="30"/>
        <v>879.1922256116112</v>
      </c>
    </row>
    <row r="177" spans="1:8" ht="15">
      <c r="A177" s="1">
        <v>79</v>
      </c>
      <c r="B177" s="2">
        <v>2922055</v>
      </c>
      <c r="C177" s="30">
        <f t="shared" si="25"/>
        <v>0.10119008711335002</v>
      </c>
      <c r="D177" s="3">
        <f t="shared" si="27"/>
        <v>29</v>
      </c>
      <c r="E177" s="36">
        <f t="shared" si="26"/>
        <v>100000</v>
      </c>
      <c r="F177" s="46">
        <f t="shared" si="28"/>
        <v>0.2429463210886508</v>
      </c>
      <c r="G177" s="46">
        <f t="shared" si="29"/>
        <v>0.034218047167035706</v>
      </c>
      <c r="H177" s="32">
        <f t="shared" si="30"/>
        <v>831.3148674069255</v>
      </c>
    </row>
    <row r="178" spans="1:8" ht="15">
      <c r="A178" s="1">
        <v>80</v>
      </c>
      <c r="B178" s="2">
        <v>2626372</v>
      </c>
      <c r="C178" s="30">
        <f t="shared" si="25"/>
        <v>0.10997985053145556</v>
      </c>
      <c r="D178" s="3">
        <f t="shared" si="27"/>
        <v>30</v>
      </c>
      <c r="E178" s="36">
        <f t="shared" si="26"/>
        <v>100000</v>
      </c>
      <c r="F178" s="46">
        <f t="shared" si="28"/>
        <v>0.23137744865585788</v>
      </c>
      <c r="G178" s="46">
        <f t="shared" si="29"/>
        <v>0.03374488405221183</v>
      </c>
      <c r="H178" s="32">
        <f t="shared" si="30"/>
        <v>780.7805177188519</v>
      </c>
    </row>
    <row r="179" spans="1:8" ht="15">
      <c r="A179" s="1">
        <v>81</v>
      </c>
      <c r="B179" s="2">
        <v>2337524</v>
      </c>
      <c r="C179" s="30">
        <f t="shared" si="25"/>
        <v>0.1193497906331657</v>
      </c>
      <c r="D179" s="3">
        <f t="shared" si="27"/>
        <v>31</v>
      </c>
      <c r="E179" s="36">
        <f t="shared" si="26"/>
        <v>100000</v>
      </c>
      <c r="F179" s="46">
        <f t="shared" si="28"/>
        <v>0.22035947491034086</v>
      </c>
      <c r="G179" s="46">
        <f t="shared" si="29"/>
        <v>0.032964838251483115</v>
      </c>
      <c r="H179" s="32">
        <f t="shared" si="30"/>
        <v>726.4114447601138</v>
      </c>
    </row>
    <row r="180" spans="1:8" ht="15">
      <c r="A180" s="1">
        <v>82</v>
      </c>
      <c r="B180" s="2">
        <v>2058541</v>
      </c>
      <c r="C180" s="30">
        <f aca="true" t="shared" si="31" ref="C180:C197">D50</f>
        <v>0.12917012583183915</v>
      </c>
      <c r="D180" s="3">
        <f t="shared" si="27"/>
        <v>32</v>
      </c>
      <c r="E180" s="36">
        <f t="shared" si="26"/>
        <v>100000</v>
      </c>
      <c r="F180" s="46">
        <f t="shared" si="28"/>
        <v>0.209866166581277</v>
      </c>
      <c r="G180" s="46">
        <f t="shared" si="29"/>
        <v>0.03183899306871958</v>
      </c>
      <c r="H180" s="32">
        <f t="shared" si="30"/>
        <v>668.1927423140028</v>
      </c>
    </row>
    <row r="181" spans="1:8" ht="15">
      <c r="A181" s="1">
        <v>83</v>
      </c>
      <c r="B181" s="2">
        <v>1792639</v>
      </c>
      <c r="C181" s="30">
        <f t="shared" si="31"/>
        <v>0.13937998671232746</v>
      </c>
      <c r="D181" s="3">
        <f t="shared" si="27"/>
        <v>33</v>
      </c>
      <c r="E181" s="36">
        <f t="shared" si="26"/>
        <v>100000</v>
      </c>
      <c r="F181" s="46">
        <f t="shared" si="28"/>
        <v>0.19987253960121618</v>
      </c>
      <c r="G181" s="46">
        <f t="shared" si="29"/>
        <v>0.03034612121512305</v>
      </c>
      <c r="H181" s="32">
        <f t="shared" si="30"/>
        <v>606.5356314312988</v>
      </c>
    </row>
    <row r="182" spans="1:8" ht="15">
      <c r="A182" s="1">
        <v>84</v>
      </c>
      <c r="B182" s="2">
        <v>1542781</v>
      </c>
      <c r="C182" s="30">
        <f t="shared" si="31"/>
        <v>0.15001027365517206</v>
      </c>
      <c r="D182" s="3">
        <f t="shared" si="27"/>
        <v>34</v>
      </c>
      <c r="E182" s="36">
        <f t="shared" si="26"/>
        <v>100000</v>
      </c>
      <c r="F182" s="46">
        <f t="shared" si="28"/>
        <v>0.19035479962020588</v>
      </c>
      <c r="G182" s="46">
        <f t="shared" si="29"/>
        <v>0.02851509636846739</v>
      </c>
      <c r="H182" s="32">
        <f t="shared" si="30"/>
        <v>542.7985455370471</v>
      </c>
    </row>
    <row r="183" spans="1:8" ht="15">
      <c r="A183" s="1">
        <v>85</v>
      </c>
      <c r="B183" s="2">
        <v>1311348</v>
      </c>
      <c r="C183" s="30">
        <f t="shared" si="31"/>
        <v>0.16114029227939494</v>
      </c>
      <c r="D183" s="3">
        <f t="shared" si="27"/>
        <v>35</v>
      </c>
      <c r="E183" s="36">
        <f t="shared" si="26"/>
        <v>100000</v>
      </c>
      <c r="F183" s="46">
        <f t="shared" si="28"/>
        <v>0.18129028535257702</v>
      </c>
      <c r="G183" s="46">
        <f t="shared" si="29"/>
        <v>0.026412339400153338</v>
      </c>
      <c r="H183" s="32">
        <f t="shared" si="30"/>
        <v>478.83005466829115</v>
      </c>
    </row>
    <row r="184" spans="1:8" ht="15">
      <c r="A184" s="1">
        <v>86</v>
      </c>
      <c r="B184" s="2">
        <v>1100037</v>
      </c>
      <c r="C184" s="30">
        <f t="shared" si="31"/>
        <v>0.17281964152114884</v>
      </c>
      <c r="D184" s="3">
        <f t="shared" si="27"/>
        <v>36</v>
      </c>
      <c r="E184" s="36">
        <f t="shared" si="26"/>
        <v>100000</v>
      </c>
      <c r="F184" s="46">
        <f t="shared" si="28"/>
        <v>0.17265741462150191</v>
      </c>
      <c r="G184" s="46">
        <f t="shared" si="29"/>
        <v>0.02411591195285807</v>
      </c>
      <c r="H184" s="32">
        <f t="shared" si="30"/>
        <v>416.379100902025</v>
      </c>
    </row>
    <row r="185" spans="1:8" ht="15">
      <c r="A185" s="1">
        <v>87</v>
      </c>
      <c r="B185" s="2">
        <v>909929</v>
      </c>
      <c r="C185" s="30">
        <f t="shared" si="31"/>
        <v>0.1851298288108193</v>
      </c>
      <c r="D185" s="3">
        <f t="shared" si="27"/>
        <v>37</v>
      </c>
      <c r="E185" s="36">
        <f t="shared" si="26"/>
        <v>100000</v>
      </c>
      <c r="F185" s="46">
        <f t="shared" si="28"/>
        <v>0.16443563297285896</v>
      </c>
      <c r="G185" s="46">
        <f t="shared" si="29"/>
        <v>0.021696115155074476</v>
      </c>
      <c r="H185" s="32">
        <f t="shared" si="30"/>
        <v>356.76144285767094</v>
      </c>
    </row>
    <row r="186" spans="1:8" ht="15">
      <c r="A186" s="1">
        <v>88</v>
      </c>
      <c r="B186" s="2">
        <v>741474</v>
      </c>
      <c r="C186" s="30">
        <f t="shared" si="31"/>
        <v>0.19824970261937708</v>
      </c>
      <c r="D186" s="3">
        <f t="shared" si="27"/>
        <v>38</v>
      </c>
      <c r="E186" s="36">
        <f t="shared" si="26"/>
        <v>100000</v>
      </c>
      <c r="F186" s="46">
        <f t="shared" si="28"/>
        <v>0.15660536473605616</v>
      </c>
      <c r="G186" s="46">
        <f t="shared" si="29"/>
        <v>0.01922496201342432</v>
      </c>
      <c r="H186" s="32">
        <f t="shared" si="30"/>
        <v>301.073218814914</v>
      </c>
    </row>
    <row r="187" spans="1:8" ht="15">
      <c r="A187" s="1">
        <v>89</v>
      </c>
      <c r="B187" s="2">
        <v>594477</v>
      </c>
      <c r="C187" s="30">
        <f t="shared" si="31"/>
        <v>0.2124607007504075</v>
      </c>
      <c r="D187" s="3">
        <f t="shared" si="27"/>
        <v>39</v>
      </c>
      <c r="E187" s="36">
        <f t="shared" si="26"/>
        <v>100000</v>
      </c>
      <c r="F187" s="46">
        <f t="shared" si="28"/>
        <v>0.14914796641529154</v>
      </c>
      <c r="G187" s="46">
        <f t="shared" si="29"/>
        <v>0.016776063287449672</v>
      </c>
      <c r="H187" s="32">
        <f t="shared" si="30"/>
        <v>250.2115723777349</v>
      </c>
    </row>
    <row r="188" spans="1:8" ht="15">
      <c r="A188" s="1">
        <v>90</v>
      </c>
      <c r="B188" s="2">
        <v>468174</v>
      </c>
      <c r="C188" s="30">
        <f t="shared" si="31"/>
        <v>0.22813953786412744</v>
      </c>
      <c r="D188" s="3">
        <f t="shared" si="27"/>
        <v>40</v>
      </c>
      <c r="E188" s="36">
        <f t="shared" si="26"/>
        <v>100000</v>
      </c>
      <c r="F188" s="46">
        <f t="shared" si="28"/>
        <v>0.14204568230027767</v>
      </c>
      <c r="G188" s="46">
        <f t="shared" si="29"/>
        <v>0.014414356220839582</v>
      </c>
      <c r="H188" s="32">
        <f t="shared" si="30"/>
        <v>204.74970643084106</v>
      </c>
    </row>
    <row r="189" spans="1:8" ht="15">
      <c r="A189" s="1">
        <v>91</v>
      </c>
      <c r="B189" s="2">
        <v>361365</v>
      </c>
      <c r="C189" s="30">
        <f t="shared" si="31"/>
        <v>0.24577089646202593</v>
      </c>
      <c r="D189" s="3">
        <f t="shared" si="27"/>
        <v>41</v>
      </c>
      <c r="E189" s="36">
        <f t="shared" si="26"/>
        <v>100000</v>
      </c>
      <c r="F189" s="46">
        <f t="shared" si="28"/>
        <v>0.13528160219074065</v>
      </c>
      <c r="G189" s="46">
        <f t="shared" si="29"/>
        <v>0.012189599404540312</v>
      </c>
      <c r="H189" s="32">
        <f t="shared" si="30"/>
        <v>164.90285375095115</v>
      </c>
    </row>
    <row r="190" spans="1:8" ht="15">
      <c r="A190" s="1">
        <v>92</v>
      </c>
      <c r="B190" s="2">
        <v>272552</v>
      </c>
      <c r="C190" s="30">
        <f t="shared" si="31"/>
        <v>0.2659309049282339</v>
      </c>
      <c r="D190" s="3">
        <f t="shared" si="27"/>
        <v>42</v>
      </c>
      <c r="E190" s="36">
        <f t="shared" si="26"/>
        <v>100000</v>
      </c>
      <c r="F190" s="46">
        <f t="shared" si="28"/>
        <v>0.12883962113403868</v>
      </c>
      <c r="G190" s="46">
        <f t="shared" si="29"/>
        <v>0.010135802150712381</v>
      </c>
      <c r="H190" s="32">
        <f t="shared" si="30"/>
        <v>130.58929089873575</v>
      </c>
    </row>
    <row r="191" spans="1:8" ht="15">
      <c r="A191" s="1">
        <v>93</v>
      </c>
      <c r="B191" s="2">
        <v>200072</v>
      </c>
      <c r="C191" s="30">
        <f t="shared" si="31"/>
        <v>0.28930085169339037</v>
      </c>
      <c r="D191" s="3">
        <f t="shared" si="27"/>
        <v>43</v>
      </c>
      <c r="E191" s="36">
        <f t="shared" si="26"/>
        <v>100000</v>
      </c>
      <c r="F191" s="46">
        <f t="shared" si="28"/>
        <v>0.12270440108003686</v>
      </c>
      <c r="G191" s="46">
        <f t="shared" si="29"/>
        <v>0.008271795118773528</v>
      </c>
      <c r="H191" s="32">
        <f t="shared" si="30"/>
        <v>101.49856659058781</v>
      </c>
    </row>
    <row r="192" spans="1:8" ht="15">
      <c r="A192" s="1">
        <v>94</v>
      </c>
      <c r="B192" s="2">
        <v>142191</v>
      </c>
      <c r="C192" s="30">
        <f t="shared" si="31"/>
        <v>0.3166585789536609</v>
      </c>
      <c r="D192" s="3">
        <f t="shared" si="27"/>
        <v>44</v>
      </c>
      <c r="E192" s="36">
        <f t="shared" si="26"/>
        <v>100000</v>
      </c>
      <c r="F192" s="46">
        <f t="shared" si="28"/>
        <v>0.11686133436193985</v>
      </c>
      <c r="G192" s="46">
        <f t="shared" si="29"/>
        <v>0.0066056811985338105</v>
      </c>
      <c r="H192" s="32">
        <f t="shared" si="30"/>
        <v>77.19487192302391</v>
      </c>
    </row>
    <row r="193" spans="1:8" ht="15">
      <c r="A193" s="1">
        <v>95</v>
      </c>
      <c r="B193" s="2">
        <v>97165</v>
      </c>
      <c r="C193" s="30">
        <f t="shared" si="31"/>
        <v>0.3512375855503525</v>
      </c>
      <c r="D193" s="3">
        <f t="shared" si="27"/>
        <v>45</v>
      </c>
      <c r="E193" s="36">
        <f t="shared" si="26"/>
        <v>100000</v>
      </c>
      <c r="F193" s="46">
        <f t="shared" si="28"/>
        <v>0.11129650891613319</v>
      </c>
      <c r="G193" s="46">
        <f t="shared" si="29"/>
        <v>0.005138601642079152</v>
      </c>
      <c r="H193" s="32">
        <f t="shared" si="30"/>
        <v>57.190842347411895</v>
      </c>
    </row>
    <row r="194" spans="1:8" ht="15">
      <c r="A194" s="1">
        <v>96</v>
      </c>
      <c r="B194" s="2">
        <v>63037</v>
      </c>
      <c r="C194" s="30">
        <f t="shared" si="31"/>
        <v>0.4005584022082269</v>
      </c>
      <c r="D194" s="3">
        <f t="shared" si="27"/>
        <v>46</v>
      </c>
      <c r="E194" s="36">
        <f t="shared" si="26"/>
        <v>100000</v>
      </c>
      <c r="F194" s="46">
        <f t="shared" si="28"/>
        <v>0.10599667515822207</v>
      </c>
      <c r="G194" s="46">
        <f t="shared" si="29"/>
        <v>0.003894865118839721</v>
      </c>
      <c r="H194" s="32">
        <f t="shared" si="30"/>
        <v>41.28427527867439</v>
      </c>
    </row>
    <row r="195" spans="1:8" ht="15">
      <c r="A195" s="1">
        <v>97</v>
      </c>
      <c r="B195" s="2">
        <v>37787</v>
      </c>
      <c r="C195" s="30">
        <f t="shared" si="31"/>
        <v>0.4884219440548337</v>
      </c>
      <c r="D195" s="3">
        <f t="shared" si="27"/>
        <v>47</v>
      </c>
      <c r="E195" s="36">
        <f t="shared" si="26"/>
        <v>100000</v>
      </c>
      <c r="F195" s="46">
        <f t="shared" si="28"/>
        <v>0.10094921443640198</v>
      </c>
      <c r="G195" s="46">
        <f t="shared" si="29"/>
        <v>0.002881661516956838</v>
      </c>
      <c r="H195" s="32">
        <f t="shared" si="30"/>
        <v>29.090146640840324</v>
      </c>
    </row>
    <row r="196" spans="1:8" ht="15">
      <c r="A196" s="1">
        <v>98</v>
      </c>
      <c r="B196" s="2">
        <v>19331</v>
      </c>
      <c r="C196" s="30">
        <f t="shared" si="31"/>
        <v>0.6681496042625834</v>
      </c>
      <c r="D196" s="3">
        <f t="shared" si="27"/>
        <v>48</v>
      </c>
      <c r="E196" s="36">
        <f t="shared" si="26"/>
        <v>100000</v>
      </c>
      <c r="F196" s="46">
        <f t="shared" si="28"/>
        <v>0.0961421089870495</v>
      </c>
      <c r="G196" s="46">
        <f t="shared" si="29"/>
        <v>0.0021062948497804117</v>
      </c>
      <c r="H196" s="32">
        <f t="shared" si="30"/>
        <v>20.25036290064494</v>
      </c>
    </row>
    <row r="197" spans="1:8" ht="15">
      <c r="A197" s="1">
        <v>99</v>
      </c>
      <c r="B197" s="2">
        <v>6415</v>
      </c>
      <c r="C197" s="30">
        <f t="shared" si="31"/>
        <v>1</v>
      </c>
      <c r="D197" s="3">
        <f t="shared" si="27"/>
        <v>49</v>
      </c>
      <c r="E197" s="36">
        <f t="shared" si="26"/>
        <v>100000</v>
      </c>
      <c r="F197" s="46">
        <f t="shared" si="28"/>
        <v>0.09156391332099952</v>
      </c>
      <c r="G197" s="46">
        <f t="shared" si="29"/>
        <v>0.0014740411941787926</v>
      </c>
      <c r="H197" s="39">
        <f t="shared" si="30"/>
        <v>13.496898013536956</v>
      </c>
    </row>
    <row r="198" spans="2:8" ht="15">
      <c r="B198" s="2" t="s">
        <v>76</v>
      </c>
      <c r="C198" s="30"/>
      <c r="H198" s="32">
        <f>SUM(H149:H197)</f>
        <v>35230.47484944145</v>
      </c>
    </row>
    <row r="199" spans="2:3" ht="15">
      <c r="B199" s="2" t="s">
        <v>77</v>
      </c>
      <c r="C199" s="30"/>
    </row>
    <row r="200" spans="3:8" ht="15">
      <c r="C200" s="30" t="s">
        <v>78</v>
      </c>
      <c r="H200" s="39">
        <f>+E144*E145</f>
        <v>20885.087185111748</v>
      </c>
    </row>
    <row r="201" spans="3:8" ht="15">
      <c r="C201" s="30" t="s">
        <v>79</v>
      </c>
      <c r="H201" s="32">
        <f>+H198-H200</f>
        <v>14345.387664329704</v>
      </c>
    </row>
    <row r="202" ht="15">
      <c r="C202" s="30"/>
    </row>
    <row r="203" ht="18">
      <c r="C203" s="30"/>
    </row>
    <row r="204" spans="3:8" ht="15">
      <c r="C204" s="30"/>
      <c r="E204" s="32"/>
      <c r="H204" s="52"/>
    </row>
    <row r="205" spans="4:7" ht="15">
      <c r="D205" s="33"/>
      <c r="E205" s="32"/>
      <c r="G205" s="45"/>
    </row>
    <row r="206" spans="4:7" ht="15">
      <c r="D206" s="48"/>
      <c r="E206" s="32"/>
      <c r="F206" s="50"/>
      <c r="G206" s="45"/>
    </row>
    <row r="207" spans="4:6" ht="18">
      <c r="D207" s="32"/>
      <c r="E207" s="55"/>
      <c r="F207" s="53"/>
    </row>
    <row r="208" spans="4:5" ht="15">
      <c r="D208" s="49"/>
      <c r="E208" s="32"/>
    </row>
    <row r="209" spans="4:5" ht="15">
      <c r="D209" s="49"/>
      <c r="E209" s="57"/>
    </row>
    <row r="210" spans="4:5" ht="15">
      <c r="D210" s="49"/>
      <c r="E210" s="57"/>
    </row>
    <row r="211" spans="4:5" ht="15">
      <c r="D211" s="49"/>
      <c r="E211" s="57"/>
    </row>
    <row r="212" spans="4:5" ht="15">
      <c r="D212" s="49"/>
      <c r="E212" s="58"/>
    </row>
    <row r="213" spans="4:5" ht="15">
      <c r="D213" s="49"/>
      <c r="E213" s="32"/>
    </row>
    <row r="214" spans="4:5" ht="15">
      <c r="D214" s="49"/>
      <c r="E214" s="32"/>
    </row>
    <row r="215" spans="4:6" ht="15">
      <c r="D215" s="32"/>
      <c r="E215" s="32"/>
      <c r="F215" s="32"/>
    </row>
    <row r="216" spans="4:6" ht="18">
      <c r="D216" s="32"/>
      <c r="E216" s="32"/>
      <c r="F216" s="32"/>
    </row>
    <row r="217" spans="4:6" ht="18">
      <c r="D217" s="32"/>
      <c r="E217" s="32"/>
      <c r="F217" s="32"/>
    </row>
    <row r="218" spans="4:6" ht="15">
      <c r="D218" s="57"/>
      <c r="E218" s="32"/>
      <c r="F218" s="32"/>
    </row>
    <row r="219" spans="4:6" ht="18">
      <c r="D219" s="32"/>
      <c r="E219" s="32"/>
      <c r="F219" s="32"/>
    </row>
    <row r="220" spans="4:6" ht="18">
      <c r="D220" s="32"/>
      <c r="E220" s="32"/>
      <c r="F220" s="32"/>
    </row>
    <row r="221" spans="2:7" ht="18">
      <c r="B221" s="47"/>
      <c r="C221" s="47"/>
      <c r="D221" s="45"/>
      <c r="E221" s="45"/>
      <c r="F221" s="45"/>
      <c r="G221" s="51"/>
    </row>
    <row r="222" spans="4:8" ht="15">
      <c r="D222" s="32"/>
      <c r="E222" s="30"/>
      <c r="F222" s="30"/>
      <c r="G222" s="57"/>
      <c r="H222" s="32"/>
    </row>
    <row r="223" spans="4:8" ht="15">
      <c r="D223" s="32"/>
      <c r="E223" s="30"/>
      <c r="F223" s="30"/>
      <c r="G223" s="57"/>
      <c r="H223" s="32"/>
    </row>
    <row r="224" spans="4:8" ht="15">
      <c r="D224" s="32"/>
      <c r="E224" s="30"/>
      <c r="F224" s="30"/>
      <c r="G224" s="57"/>
      <c r="H224" s="32"/>
    </row>
    <row r="225" spans="4:8" ht="15">
      <c r="D225" s="32"/>
      <c r="E225" s="30"/>
      <c r="F225" s="30"/>
      <c r="G225" s="57"/>
      <c r="H225" s="32"/>
    </row>
    <row r="226" spans="4:8" ht="15">
      <c r="D226" s="32"/>
      <c r="E226" s="30"/>
      <c r="F226" s="30"/>
      <c r="G226" s="57"/>
      <c r="H226" s="32"/>
    </row>
    <row r="227" spans="4:8" ht="15">
      <c r="D227" s="32"/>
      <c r="E227" s="30"/>
      <c r="F227" s="30"/>
      <c r="G227" s="57"/>
      <c r="H227" s="32"/>
    </row>
    <row r="228" spans="4:8" ht="15">
      <c r="D228" s="32"/>
      <c r="E228" s="30"/>
      <c r="F228" s="30"/>
      <c r="G228" s="57"/>
      <c r="H228" s="32"/>
    </row>
    <row r="229" spans="4:8" ht="15">
      <c r="D229" s="32"/>
      <c r="E229" s="30"/>
      <c r="F229" s="30"/>
      <c r="G229" s="57"/>
      <c r="H229" s="32"/>
    </row>
    <row r="230" spans="4:8" ht="15">
      <c r="D230" s="32"/>
      <c r="E230" s="30"/>
      <c r="F230" s="30"/>
      <c r="G230" s="57"/>
      <c r="H230" s="32"/>
    </row>
    <row r="231" spans="4:8" ht="15">
      <c r="D231" s="32"/>
      <c r="E231" s="30"/>
      <c r="F231" s="30"/>
      <c r="G231" s="57"/>
      <c r="H231" s="32"/>
    </row>
    <row r="232" spans="4:8" ht="15">
      <c r="D232" s="32"/>
      <c r="E232" s="30"/>
      <c r="F232" s="30"/>
      <c r="G232" s="57"/>
      <c r="H232" s="32"/>
    </row>
    <row r="233" spans="7:8" ht="15">
      <c r="G233" s="32"/>
      <c r="H233" s="32"/>
    </row>
    <row r="234" spans="7:8" ht="15">
      <c r="G234" s="32"/>
      <c r="H234" s="32"/>
    </row>
    <row r="236" spans="3:6" ht="15">
      <c r="C236" s="54"/>
      <c r="F236" s="41"/>
    </row>
    <row r="237" spans="3:6" ht="15">
      <c r="C237" s="54"/>
      <c r="F237" s="41"/>
    </row>
    <row r="238" spans="3:6" ht="15">
      <c r="C238" s="54"/>
      <c r="F238" s="41"/>
    </row>
    <row r="239" spans="3:6" ht="15">
      <c r="C239" s="54"/>
      <c r="F239" s="41"/>
    </row>
    <row r="241" spans="2:6" ht="18">
      <c r="B241" s="47"/>
      <c r="C241" s="47"/>
      <c r="F241" s="51"/>
    </row>
    <row r="242" spans="2:7" ht="18">
      <c r="B242" s="1"/>
      <c r="D242" s="50"/>
      <c r="E242" s="40"/>
      <c r="G242" s="45"/>
    </row>
    <row r="243" spans="2:7" ht="15">
      <c r="B243" s="1"/>
      <c r="D243" s="50"/>
      <c r="F243" s="30"/>
      <c r="G243" s="59"/>
    </row>
    <row r="244" spans="2:8" ht="15">
      <c r="B244" s="1"/>
      <c r="D244" s="50"/>
      <c r="F244" s="30"/>
      <c r="G244" s="59"/>
      <c r="H244" s="32"/>
    </row>
    <row r="245" spans="2:8" ht="15">
      <c r="B245" s="1"/>
      <c r="D245" s="50"/>
      <c r="F245" s="30"/>
      <c r="G245" s="59"/>
      <c r="H245" s="32"/>
    </row>
    <row r="246" spans="2:8" ht="15">
      <c r="B246" s="1"/>
      <c r="D246" s="50"/>
      <c r="F246" s="30"/>
      <c r="G246" s="59"/>
      <c r="H246" s="32"/>
    </row>
    <row r="247" spans="2:8" ht="15">
      <c r="B247" s="1"/>
      <c r="D247" s="50"/>
      <c r="F247" s="30"/>
      <c r="G247" s="59"/>
      <c r="H247" s="32"/>
    </row>
    <row r="248" spans="2:8" ht="15">
      <c r="B248" s="1"/>
      <c r="D248" s="50"/>
      <c r="F248" s="30"/>
      <c r="G248" s="59"/>
      <c r="H248" s="32"/>
    </row>
    <row r="249" spans="2:8" ht="15">
      <c r="B249" s="1"/>
      <c r="D249" s="50"/>
      <c r="F249" s="30"/>
      <c r="G249" s="59"/>
      <c r="H249" s="32"/>
    </row>
    <row r="250" spans="2:8" ht="15">
      <c r="B250" s="1"/>
      <c r="D250" s="50"/>
      <c r="F250" s="30"/>
      <c r="G250" s="59"/>
      <c r="H250" s="32"/>
    </row>
    <row r="251" spans="2:8" ht="15">
      <c r="B251" s="1"/>
      <c r="D251" s="50"/>
      <c r="F251" s="30"/>
      <c r="G251" s="59"/>
      <c r="H251" s="32"/>
    </row>
    <row r="252" spans="2:8" ht="15">
      <c r="B252" s="1"/>
      <c r="D252" s="50"/>
      <c r="F252" s="30"/>
      <c r="G252" s="60"/>
      <c r="H252" s="32"/>
    </row>
    <row r="253" spans="4:8" ht="15">
      <c r="D253" s="50"/>
      <c r="E253" s="30"/>
      <c r="F253" s="53"/>
      <c r="G253" s="59"/>
      <c r="H253" s="39"/>
    </row>
    <row r="254" spans="7:8" ht="15">
      <c r="G254" s="59"/>
      <c r="H254" s="42"/>
    </row>
    <row r="255" spans="7:8" ht="15">
      <c r="G255" s="32"/>
      <c r="H255" s="32"/>
    </row>
    <row r="256" spans="2:8" ht="18">
      <c r="B256" s="47"/>
      <c r="C256" s="47"/>
      <c r="E256" s="32"/>
      <c r="F256" s="53"/>
      <c r="G256" s="32"/>
      <c r="H256" s="32"/>
    </row>
    <row r="257" spans="5:7" ht="15">
      <c r="E257" s="32"/>
      <c r="F257" s="53"/>
      <c r="G257" s="32"/>
    </row>
    <row r="258" spans="5:8" ht="15">
      <c r="E258" s="32"/>
      <c r="F258" s="53"/>
      <c r="G258" s="32"/>
      <c r="H258" s="32"/>
    </row>
    <row r="259" spans="5:7" ht="15">
      <c r="E259" s="32"/>
      <c r="F259" s="53"/>
      <c r="G259" s="32"/>
    </row>
    <row r="260" spans="5:7" ht="18">
      <c r="E260" s="56"/>
      <c r="F260" s="53"/>
      <c r="G260" s="32"/>
    </row>
    <row r="261" spans="4:7" ht="15">
      <c r="D261" s="32"/>
      <c r="E261" s="30"/>
      <c r="F261" s="53"/>
      <c r="G261" s="32"/>
    </row>
    <row r="262" spans="4:7" ht="15">
      <c r="D262" s="32"/>
      <c r="E262" s="30"/>
      <c r="F262" s="53"/>
      <c r="G262" s="32"/>
    </row>
    <row r="263" spans="4:7" ht="15">
      <c r="D263" s="32"/>
      <c r="E263" s="30"/>
      <c r="F263" s="53"/>
      <c r="G263" s="32"/>
    </row>
    <row r="264" spans="4:7" ht="15">
      <c r="D264" s="32"/>
      <c r="E264" s="30"/>
      <c r="F264" s="53"/>
      <c r="G264" s="32"/>
    </row>
    <row r="265" spans="4:7" ht="15">
      <c r="D265" s="32"/>
      <c r="E265" s="30"/>
      <c r="F265" s="53"/>
      <c r="G265" s="32"/>
    </row>
    <row r="266" spans="4:7" ht="15">
      <c r="D266" s="32"/>
      <c r="E266" s="30"/>
      <c r="F266" s="53"/>
      <c r="G266" s="32"/>
    </row>
    <row r="267" spans="4:7" ht="15">
      <c r="D267" s="32"/>
      <c r="E267" s="30"/>
      <c r="F267" s="53"/>
      <c r="G267" s="32"/>
    </row>
    <row r="268" spans="4:7" ht="15">
      <c r="D268" s="32"/>
      <c r="E268" s="30"/>
      <c r="F268" s="53"/>
      <c r="G268" s="32"/>
    </row>
    <row r="269" spans="4:7" ht="15">
      <c r="D269" s="32"/>
      <c r="E269" s="30"/>
      <c r="F269" s="53"/>
      <c r="G269" s="32"/>
    </row>
    <row r="270" spans="4:7" ht="15">
      <c r="D270" s="32"/>
      <c r="E270" s="30"/>
      <c r="F270" s="53"/>
      <c r="G270" s="32"/>
    </row>
    <row r="271" spans="4:6" ht="15">
      <c r="D271" s="32"/>
      <c r="E271" s="30"/>
      <c r="F271" s="53"/>
    </row>
    <row r="272" ht="15">
      <c r="G272" s="32"/>
    </row>
    <row r="276" ht="15">
      <c r="G276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crabbr</dc:creator>
  <cp:keywords/>
  <dc:description/>
  <cp:lastModifiedBy>Andrew F Thompson</cp:lastModifiedBy>
  <cp:lastPrinted>2011-10-20T16:22:55Z</cp:lastPrinted>
  <dcterms:created xsi:type="dcterms:W3CDTF">2005-04-20T19:30:29Z</dcterms:created>
  <dcterms:modified xsi:type="dcterms:W3CDTF">2015-12-03T21:46:17Z</dcterms:modified>
  <cp:category/>
  <cp:version/>
  <cp:contentType/>
  <cp:contentStatus/>
</cp:coreProperties>
</file>